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codeName="Šios_darbaknygės"/>
  <xr:revisionPtr revIDLastSave="0" documentId="13_ncr:1_{81AF8793-6309-4910-BD38-DB1794DA9173}" xr6:coauthVersionLast="47" xr6:coauthVersionMax="47" xr10:uidLastSave="{00000000-0000-0000-0000-000000000000}"/>
  <bookViews>
    <workbookView xWindow="-108" yWindow="-108" windowWidth="23256" windowHeight="12576" xr2:uid="{00000000-000D-0000-FFFF-FFFF00000000}"/>
  </bookViews>
  <sheets>
    <sheet name="Turinys | Content" sheetId="8" r:id="rId1"/>
    <sheet name="Suvestinė | Summary" sheetId="9" r:id="rId2"/>
    <sheet name="KĮ 4 str. 2 d. | CL 4.2." sheetId="6" r:id="rId3"/>
    <sheet name="KĮ 4 str. 4 d. | CL 4.4." sheetId="7" r:id="rId4"/>
  </sheets>
  <definedNames>
    <definedName name="_1_pav.________VS_skola" localSheetId="2">#REF!</definedName>
    <definedName name="_1_pav.________VS_skola" localSheetId="3">#REF!</definedName>
    <definedName name="_1_pav.________VS_skola">#REF!</definedName>
    <definedName name="_xlnm._FilterDatabase" localSheetId="2" hidden="1">'KĮ 4 str. 2 d. | CL 4.2.'!$A$8:$Q$22</definedName>
    <definedName name="_xlnm._FilterDatabase" localSheetId="3" hidden="1">'KĮ 4 str. 4 d. | CL 4.4.'!$A$8:$J$73</definedName>
    <definedName name="eps">#REF!</definedName>
    <definedName name="FirstYear">#REF!</definedName>
    <definedName name="Kalba" localSheetId="2">#REF!</definedName>
    <definedName name="Kalba" localSheetId="3">#REF!</definedName>
    <definedName name="Kalba">#REF!</definedName>
    <definedName name="La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6" l="1"/>
  <c r="N17" i="6"/>
  <c r="N14" i="6"/>
  <c r="O15" i="6"/>
  <c r="O16" i="6"/>
  <c r="O17" i="6"/>
  <c r="O14" i="6"/>
  <c r="D14" i="6" l="1"/>
  <c r="C73" i="7"/>
  <c r="G15" i="6"/>
  <c r="G16" i="6"/>
  <c r="G17" i="6"/>
  <c r="G14" i="6"/>
  <c r="N15" i="6"/>
  <c r="N16" i="6"/>
  <c r="C72" i="7" l="1"/>
  <c r="K15" i="6" l="1"/>
  <c r="P15" i="6" s="1"/>
  <c r="K16" i="6"/>
  <c r="P16" i="6" s="1"/>
  <c r="K17" i="6"/>
  <c r="P17" i="6" s="1"/>
  <c r="P14" i="6" l="1"/>
  <c r="P18" i="6" s="1"/>
  <c r="L14" i="6"/>
  <c r="D15" i="6" l="1"/>
  <c r="L15" i="6" l="1"/>
  <c r="D16" i="6"/>
  <c r="L16" i="6" l="1"/>
  <c r="D17" i="6"/>
  <c r="L17" i="6" l="1"/>
  <c r="G65" i="7"/>
  <c r="I65" i="7" s="1"/>
  <c r="J65" i="7" s="1"/>
  <c r="D65" i="7"/>
  <c r="G57" i="7"/>
  <c r="I57" i="7" s="1"/>
  <c r="J57" i="7" s="1"/>
  <c r="D57" i="7"/>
  <c r="G49" i="7"/>
  <c r="I49" i="7" s="1"/>
  <c r="J49" i="7" s="1"/>
  <c r="D49" i="7"/>
  <c r="G37" i="7"/>
  <c r="I37" i="7" s="1"/>
  <c r="K37" i="7" s="1"/>
  <c r="D37" i="7"/>
  <c r="G25" i="7"/>
  <c r="I25" i="7"/>
  <c r="K25" i="7" s="1"/>
  <c r="D25" i="7"/>
  <c r="G12" i="7"/>
  <c r="D12" i="7"/>
  <c r="D64" i="7"/>
  <c r="D60" i="7"/>
  <c r="D56" i="7"/>
  <c r="D52" i="7"/>
  <c r="D48" i="7"/>
  <c r="D44" i="7"/>
  <c r="D40" i="7"/>
  <c r="G36" i="7"/>
  <c r="I36" i="7" s="1"/>
  <c r="D36" i="7"/>
  <c r="D32" i="7"/>
  <c r="D28" i="7"/>
  <c r="D24" i="7"/>
  <c r="D20" i="7"/>
  <c r="D16" i="7"/>
  <c r="G64" i="7"/>
  <c r="I64" i="7" s="1"/>
  <c r="G48" i="7"/>
  <c r="I48" i="7" s="1"/>
  <c r="G32" i="7"/>
  <c r="I32" i="7" s="1"/>
  <c r="G16" i="7"/>
  <c r="I16" i="7" s="1"/>
  <c r="G53" i="7"/>
  <c r="I53" i="7" s="1"/>
  <c r="K53" i="7" s="1"/>
  <c r="D53" i="7"/>
  <c r="G45" i="7"/>
  <c r="I45" i="7" s="1"/>
  <c r="K45" i="7" s="1"/>
  <c r="D45" i="7"/>
  <c r="G33" i="7"/>
  <c r="I33" i="7" s="1"/>
  <c r="K33" i="7" s="1"/>
  <c r="D33" i="7"/>
  <c r="G21" i="7"/>
  <c r="I21" i="7" s="1"/>
  <c r="K21" i="7" s="1"/>
  <c r="D21" i="7"/>
  <c r="G13" i="7"/>
  <c r="I13" i="7" s="1"/>
  <c r="K13" i="7" s="1"/>
  <c r="D13" i="7"/>
  <c r="G52" i="7"/>
  <c r="I52" i="7" s="1"/>
  <c r="G20" i="7"/>
  <c r="I20" i="7" s="1"/>
  <c r="G67" i="7"/>
  <c r="I67" i="7" s="1"/>
  <c r="K67" i="7" s="1"/>
  <c r="D67" i="7"/>
  <c r="G63" i="7"/>
  <c r="I63" i="7" s="1"/>
  <c r="K63" i="7" s="1"/>
  <c r="D63" i="7"/>
  <c r="G59" i="7"/>
  <c r="I59" i="7" s="1"/>
  <c r="K59" i="7" s="1"/>
  <c r="D59" i="7"/>
  <c r="D55" i="7"/>
  <c r="G51" i="7"/>
  <c r="I51" i="7" s="1"/>
  <c r="D51" i="7"/>
  <c r="G47" i="7"/>
  <c r="I47" i="7" s="1"/>
  <c r="D47" i="7"/>
  <c r="G43" i="7"/>
  <c r="I43" i="7" s="1"/>
  <c r="D43" i="7"/>
  <c r="G39" i="7"/>
  <c r="I39" i="7" s="1"/>
  <c r="D39" i="7"/>
  <c r="G35" i="7"/>
  <c r="I35" i="7" s="1"/>
  <c r="D35" i="7"/>
  <c r="G31" i="7"/>
  <c r="I31" i="7" s="1"/>
  <c r="D31" i="7"/>
  <c r="G27" i="7"/>
  <c r="I27" i="7" s="1"/>
  <c r="D27" i="7"/>
  <c r="G23" i="7"/>
  <c r="I23" i="7" s="1"/>
  <c r="D23" i="7"/>
  <c r="G19" i="7"/>
  <c r="I19" i="7" s="1"/>
  <c r="D19" i="7"/>
  <c r="G15" i="7"/>
  <c r="I15" i="7" s="1"/>
  <c r="D15" i="7"/>
  <c r="G60" i="7"/>
  <c r="I60" i="7" s="1"/>
  <c r="K60" i="7" s="1"/>
  <c r="G44" i="7"/>
  <c r="I44" i="7" s="1"/>
  <c r="K44" i="7" s="1"/>
  <c r="G28" i="7"/>
  <c r="I28" i="7"/>
  <c r="K28" i="7" s="1"/>
  <c r="G61" i="7"/>
  <c r="I61" i="7" s="1"/>
  <c r="D61" i="7"/>
  <c r="G41" i="7"/>
  <c r="I41" i="7" s="1"/>
  <c r="D41" i="7"/>
  <c r="G29" i="7"/>
  <c r="I29" i="7" s="1"/>
  <c r="D29" i="7"/>
  <c r="G17" i="7"/>
  <c r="I17" i="7" s="1"/>
  <c r="D17" i="7"/>
  <c r="G66" i="7"/>
  <c r="I66" i="7" s="1"/>
  <c r="D66" i="7"/>
  <c r="G62" i="7"/>
  <c r="I62" i="7" s="1"/>
  <c r="D62" i="7"/>
  <c r="G58" i="7"/>
  <c r="I58" i="7" s="1"/>
  <c r="D58" i="7"/>
  <c r="G54" i="7"/>
  <c r="I54" i="7" s="1"/>
  <c r="D54" i="7"/>
  <c r="G50" i="7"/>
  <c r="I50" i="7" s="1"/>
  <c r="D50" i="7"/>
  <c r="G46" i="7"/>
  <c r="I46" i="7" s="1"/>
  <c r="D46" i="7"/>
  <c r="G42" i="7"/>
  <c r="I42" i="7" s="1"/>
  <c r="D42" i="7"/>
  <c r="G38" i="7"/>
  <c r="I38" i="7" s="1"/>
  <c r="D38" i="7"/>
  <c r="G34" i="7"/>
  <c r="I34" i="7" s="1"/>
  <c r="D34" i="7"/>
  <c r="G30" i="7"/>
  <c r="I30" i="7" s="1"/>
  <c r="D30" i="7"/>
  <c r="G26" i="7"/>
  <c r="I26" i="7" s="1"/>
  <c r="D26" i="7"/>
  <c r="G22" i="7"/>
  <c r="I22" i="7" s="1"/>
  <c r="D22" i="7"/>
  <c r="G18" i="7"/>
  <c r="I18" i="7" s="1"/>
  <c r="K18" i="7" s="1"/>
  <c r="D18" i="7"/>
  <c r="D14" i="7"/>
  <c r="G55" i="7"/>
  <c r="I55" i="7" s="1"/>
  <c r="G14" i="7"/>
  <c r="I14" i="7" s="1"/>
  <c r="G56" i="7"/>
  <c r="I56" i="7" s="1"/>
  <c r="G40" i="7"/>
  <c r="I40" i="7" s="1"/>
  <c r="G24" i="7"/>
  <c r="I24" i="7" s="1"/>
  <c r="I12" i="7" l="1"/>
  <c r="K12" i="7" s="1"/>
  <c r="J18" i="7"/>
  <c r="J32" i="7"/>
  <c r="K32" i="7"/>
  <c r="J42" i="7"/>
  <c r="K42" i="7"/>
  <c r="K58" i="7"/>
  <c r="J58" i="7"/>
  <c r="J29" i="7"/>
  <c r="K29" i="7"/>
  <c r="K23" i="7"/>
  <c r="J23" i="7"/>
  <c r="J39" i="7"/>
  <c r="K39" i="7"/>
  <c r="J48" i="7"/>
  <c r="K48" i="7"/>
  <c r="J36" i="7"/>
  <c r="K36" i="7"/>
  <c r="K24" i="7"/>
  <c r="J24" i="7"/>
  <c r="K34" i="7"/>
  <c r="J34" i="7"/>
  <c r="K14" i="7"/>
  <c r="J14" i="7"/>
  <c r="K55" i="7"/>
  <c r="J55" i="7"/>
  <c r="K26" i="7"/>
  <c r="J26" i="7"/>
  <c r="K50" i="7"/>
  <c r="J50" i="7"/>
  <c r="K66" i="7"/>
  <c r="J66" i="7"/>
  <c r="K61" i="7"/>
  <c r="J61" i="7"/>
  <c r="K15" i="7"/>
  <c r="J15" i="7"/>
  <c r="J31" i="7"/>
  <c r="K31" i="7"/>
  <c r="J47" i="7"/>
  <c r="K47" i="7"/>
  <c r="K40" i="7"/>
  <c r="J40" i="7"/>
  <c r="J20" i="7"/>
  <c r="K20" i="7"/>
  <c r="J64" i="7"/>
  <c r="K64" i="7"/>
  <c r="K56" i="7"/>
  <c r="J56" i="7"/>
  <c r="J22" i="7"/>
  <c r="K22" i="7"/>
  <c r="J30" i="7"/>
  <c r="K30" i="7"/>
  <c r="K38" i="7"/>
  <c r="J38" i="7"/>
  <c r="K46" i="7"/>
  <c r="J46" i="7"/>
  <c r="J54" i="7"/>
  <c r="K54" i="7"/>
  <c r="J62" i="7"/>
  <c r="K62" i="7"/>
  <c r="J17" i="7"/>
  <c r="K17" i="7"/>
  <c r="K41" i="7"/>
  <c r="J41" i="7"/>
  <c r="K19" i="7"/>
  <c r="J19" i="7"/>
  <c r="K27" i="7"/>
  <c r="J27" i="7"/>
  <c r="K35" i="7"/>
  <c r="J35" i="7"/>
  <c r="K43" i="7"/>
  <c r="J43" i="7"/>
  <c r="K51" i="7"/>
  <c r="J51" i="7"/>
  <c r="J52" i="7"/>
  <c r="K52" i="7"/>
  <c r="J16" i="7"/>
  <c r="K16" i="7"/>
  <c r="K57" i="7"/>
  <c r="K65" i="7"/>
  <c r="J59" i="7"/>
  <c r="J63" i="7"/>
  <c r="J67" i="7"/>
  <c r="J13" i="7"/>
  <c r="J21" i="7"/>
  <c r="J33" i="7"/>
  <c r="J45" i="7"/>
  <c r="J53" i="7"/>
  <c r="J12" i="7"/>
  <c r="K49" i="7"/>
  <c r="J28" i="7"/>
  <c r="J60" i="7"/>
  <c r="J44" i="7"/>
  <c r="J25" i="7"/>
  <c r="J37" i="7"/>
  <c r="K68" i="7" l="1"/>
</calcChain>
</file>

<file path=xl/sharedStrings.xml><?xml version="1.0" encoding="utf-8"?>
<sst xmlns="http://schemas.openxmlformats.org/spreadsheetml/2006/main" count="189" uniqueCount="152">
  <si>
    <t>KĮ</t>
  </si>
  <si>
    <t>Lietuvos Respublikos fiskalinės sutarties įgyvendinimo konstitucinis įstatymas</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</si>
  <si>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</si>
  <si>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</si>
  <si>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</si>
  <si>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</si>
  <si>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</si>
  <si>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</si>
  <si>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</si>
  <si>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</si>
  <si>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</si>
  <si>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</si>
  <si>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</si>
  <si>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</si>
  <si>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</si>
  <si>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</si>
  <si>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</si>
  <si>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</si>
  <si>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</si>
  <si>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</si>
  <si>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</si>
  <si>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</si>
  <si>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</si>
  <si>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</si>
  <si>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</si>
  <si>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</si>
  <si>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</si>
  <si>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</si>
  <si>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</si>
  <si>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</si>
  <si>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</si>
  <si>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</si>
  <si>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</si>
  <si>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</si>
  <si>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</si>
  <si>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</si>
  <si>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</si>
  <si>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</si>
  <si>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</si>
  <si>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</si>
  <si>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</si>
  <si>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</si>
  <si>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</si>
  <si>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</si>
  <si>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</si>
  <si>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</si>
  <si>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</si>
  <si>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</si>
  <si>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</si>
  <si>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</si>
  <si>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</si>
  <si>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</si>
  <si>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</si>
  <si>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</si>
  <si>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</si>
  <si>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</si>
  <si>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</si>
  <si>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</si>
  <si>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</si>
  <si>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</si>
  <si>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</si>
  <si>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</si>
  <si>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</si>
  <si>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Šaltiniai</t>
  </si>
  <si>
    <t>Faktiniai duomenys</t>
  </si>
  <si>
    <r>
      <t>T</t>
    </r>
    <r>
      <rPr>
        <vertAlign val="subscript"/>
        <sz val="10"/>
        <color rgb="FF000000"/>
        <rFont val="Arial"/>
        <family val="2"/>
        <charset val="186"/>
      </rPr>
      <t>21</t>
    </r>
  </si>
  <si>
    <r>
      <t>T</t>
    </r>
    <r>
      <rPr>
        <vertAlign val="subscript"/>
        <sz val="10"/>
        <color theme="1"/>
        <rFont val="Arial"/>
        <family val="2"/>
        <charset val="186"/>
      </rPr>
      <t>4</t>
    </r>
  </si>
  <si>
    <t>Remiantis KĮ 4 str. 2 d., savivaldybių, kurių planuojami asignavimai viršija arba yra lygūs 0,3 proc. praėjusių metų BVP to meto kainomis, biudžetai turi būti planuojami, tvirtinami, keičiami ir vykdomi taip,</t>
  </si>
  <si>
    <t>kad sprendžiant pagal to biudžeto struktūrinį balanso rodiklį, apskaičiuotą kaupiamuoju principu, jis būtų perteklinis arba subalansuotas.</t>
  </si>
  <si>
    <t>–</t>
  </si>
  <si>
    <t>Sources:</t>
  </si>
  <si>
    <t>Actual data</t>
  </si>
  <si>
    <t>APRAŠYMAS / DESCRIPTION</t>
  </si>
  <si>
    <t>CL</t>
  </si>
  <si>
    <t>Republic of Lithuania Constitutional Law on the Implementation of the Fiscal Treaty</t>
  </si>
  <si>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</si>
  <si>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</si>
  <si>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</si>
  <si>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Išvada
</t>
    </r>
    <r>
      <rPr>
        <i/>
        <sz val="10"/>
        <color rgb="FF000000"/>
        <rFont val="Arial"/>
        <family val="2"/>
        <charset val="186"/>
      </rPr>
      <t>Conclusion</t>
    </r>
  </si>
  <si>
    <r>
      <t xml:space="preserve">Kiekvienas j–asis vietos valdžios sektoriui priskiriamas biudžetas, kurio asignavimai neviršija 0,3 proc. praėjusių metų BVP to meto kainomis, turi būti planuojamas, tvirtinamas, keičiamas ir vykdomas taip, kad to biudžeto asignavimai neviršytų jo pajamų, išskyrus metus, kuriais numatomas neigiamas produkcijos atotrūkis nuo potencialo. Pastaruoju atveju asignavimai negali viršyti pajamų daugiau kaip 1,5 procento.
</t>
    </r>
    <r>
      <rPr>
        <i/>
        <sz val="10"/>
        <color rgb="FF000000"/>
        <rFont val="Arial"/>
        <family val="2"/>
        <charset val="186"/>
      </rPr>
      <t>Each j-th budget attributable to local government sector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In the latter case, the appropriations may not exceed revenue by more than 1.5 %.</t>
    </r>
  </si>
  <si>
    <r>
      <t xml:space="preserve">* Struktūrinio balanso rezultatas apvalinamas vieno skaitmens po kablelio tikslumu.
</t>
    </r>
    <r>
      <rPr>
        <i/>
        <sz val="10"/>
        <color rgb="FF000000"/>
        <rFont val="Arial"/>
        <family val="2"/>
        <charset val="186"/>
      </rPr>
      <t xml:space="preserve">* The result of structural balance indicator is rounded to one decimal place. </t>
    </r>
  </si>
  <si>
    <t>In accordance with Art. 4(2) of the CL, budgets of local governments the planned appropriations of which are equal or exceeds 0.3 % of GDP in the preceding year at current prices, must be planned,</t>
  </si>
  <si>
    <t>approved, amended and implemented to be in surplus or balanced when judged by its structural balance indicator calculated on accrual basis.</t>
  </si>
  <si>
    <t>1. FISKALINĖS DRAUSMĖS TAISYKLĖS / FISCAL RULES</t>
  </si>
  <si>
    <t>SUVESTINĖ / SUMMARY</t>
  </si>
  <si>
    <t>NUORODOS / REFERENCES</t>
  </si>
  <si>
    <r>
      <t xml:space="preserve">Visų savivaldybių (Kauno, Klaipėdos, Šiaulių ir Vilniaus miestų) biudžeto struktūriniai balanso rodikliai buvo subalansuoti* 
</t>
    </r>
    <r>
      <rPr>
        <i/>
        <sz val="10"/>
        <color theme="1"/>
        <rFont val="Arial"/>
        <family val="2"/>
        <charset val="186"/>
      </rPr>
      <t xml:space="preserve">
All local governments (Kaunas, Klaipėda, Šiauliai and Vilnius) follow the fiscal rule*</t>
    </r>
  </si>
  <si>
    <t>Tenkinama 
Valid</t>
  </si>
  <si>
    <t>FM</t>
  </si>
  <si>
    <t>Finansų ministerija</t>
  </si>
  <si>
    <t>Ministry of Finance</t>
  </si>
  <si>
    <r>
      <t xml:space="preserve">Formulė
</t>
    </r>
    <r>
      <rPr>
        <i/>
        <sz val="10"/>
        <color rgb="FF000000"/>
        <rFont val="Arial"/>
        <family val="2"/>
        <charset val="186"/>
      </rPr>
      <t>Formula</t>
    </r>
  </si>
  <si>
    <t>↖ atgal į turinį / back to content</t>
  </si>
  <si>
    <r>
      <t xml:space="preserve">Šaltinis – Valstybės kontrolės, vykdančios fiskalinės institucijos funkcijas, skaičiavimai
</t>
    </r>
    <r>
      <rPr>
        <i/>
        <sz val="10"/>
        <color rgb="FF000000"/>
        <rFont val="Arial"/>
        <family val="2"/>
        <charset val="186"/>
      </rPr>
      <t>Source – National Audit Office of Lithuania, implementing the functions of the fiscal institution, calculations</t>
    </r>
  </si>
  <si>
    <t>2021 m. BVP, mln. EUR</t>
  </si>
  <si>
    <t>Nominal GDP 2021, mil. EUR</t>
  </si>
  <si>
    <t>3=1-2</t>
  </si>
  <si>
    <t>5=3+4</t>
  </si>
  <si>
    <t>7=3+(4-5)+6</t>
  </si>
  <si>
    <t>11=8-10</t>
  </si>
  <si>
    <t>Vertinimui naudojamas atotrūkis nuo potencialo</t>
  </si>
  <si>
    <t>Output gap used for the assessment</t>
  </si>
  <si>
    <t>2 lentelė. Savivaldybių 2022 m. biudžetai, kuriems taikoma Konstitucinio įstatymo 4 str. 2 d.</t>
  </si>
  <si>
    <t>Table 2. Budgets attributable to local government in 2022, CL 4.2.</t>
  </si>
  <si>
    <t xml:space="preserve">3 lentelė. Savivaldybių 2022 m. biudžetai, kuriems taikoma Konstitucinio įstatymo 4 str. 4 d. </t>
  </si>
  <si>
    <t>Table 3. Budget data of local govenrnments in 2022, CL 4.4.</t>
  </si>
  <si>
    <r>
      <rPr>
        <i/>
        <sz val="10"/>
        <color rgb="FF000000"/>
        <rFont val="Arial"/>
        <family val="2"/>
        <charset val="186"/>
      </rPr>
      <t>SB</t>
    </r>
    <r>
      <rPr>
        <i/>
        <vertAlign val="subscript"/>
        <sz val="10"/>
        <color rgb="FF000000"/>
        <rFont val="Arial"/>
        <family val="2"/>
        <charset val="186"/>
      </rPr>
      <t>j,2022</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</si>
  <si>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r>
      <t>AP</t>
    </r>
    <r>
      <rPr>
        <i/>
        <vertAlign val="subscript"/>
        <sz val="10"/>
        <color rgb="FF000000"/>
        <rFont val="Arial"/>
        <family val="2"/>
        <charset val="186"/>
      </rPr>
      <t>2022</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</si>
  <si>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j,2022</t>
    </r>
    <r>
      <rPr>
        <i/>
        <sz val="10"/>
        <color rgb="FF000000"/>
        <rFont val="Arial"/>
        <family val="2"/>
        <charset val="186"/>
      </rPr>
      <t>/SP</t>
    </r>
    <r>
      <rPr>
        <i/>
        <vertAlign val="subscript"/>
        <sz val="10"/>
        <color rgb="FF000000"/>
        <rFont val="Arial"/>
        <family val="2"/>
        <charset val="186"/>
      </rPr>
      <t xml:space="preserve">j,2022 </t>
    </r>
    <r>
      <rPr>
        <sz val="10"/>
        <color rgb="FF000000"/>
        <rFont val="Calibri"/>
        <family val="2"/>
        <charset val="186"/>
      </rPr>
      <t>≤ 1</t>
    </r>
    <r>
      <rPr>
        <i/>
        <sz val="10"/>
        <color rgb="FF000000"/>
        <rFont val="Arial"/>
        <family val="2"/>
        <charset val="186"/>
      </rPr>
      <t xml:space="preserve"> 
</t>
    </r>
  </si>
  <si>
    <r>
      <t>AP</t>
    </r>
    <r>
      <rPr>
        <i/>
        <vertAlign val="subscript"/>
        <sz val="10"/>
        <color rgb="FF000000"/>
        <rFont val="Arial"/>
        <family val="2"/>
        <charset val="186"/>
      </rPr>
      <t>2022</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</si>
  <si>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j,2022</t>
    </r>
    <r>
      <rPr>
        <i/>
        <sz val="10"/>
        <color rgb="FF000000"/>
        <rFont val="Arial"/>
        <family val="2"/>
        <charset val="186"/>
      </rPr>
      <t>/SP</t>
    </r>
    <r>
      <rPr>
        <i/>
        <vertAlign val="subscript"/>
        <sz val="10"/>
        <color rgb="FF000000"/>
        <rFont val="Arial"/>
        <family val="2"/>
        <charset val="186"/>
      </rPr>
      <t xml:space="preserve">j,2022 </t>
    </r>
    <r>
      <rPr>
        <sz val="10"/>
        <color rgb="FF000000"/>
        <rFont val="Arial"/>
        <family val="2"/>
        <charset val="186"/>
      </rPr>
      <t xml:space="preserve">≤ 1,015 
</t>
    </r>
  </si>
  <si>
    <t>1 lentelė. Savivaldybių biudžetų fiskalinės drausmės taisyklės, 2022 m.</t>
  </si>
  <si>
    <t>2022 m. BVP, mln. EUR</t>
  </si>
  <si>
    <t>Nominal GDP 2022, mil. EUR</t>
  </si>
  <si>
    <t xml:space="preserve">2022 m. atotrūkis nuo potencialo, proc. pot. BVP </t>
  </si>
  <si>
    <t xml:space="preserve">Output gap for the year 2022, % pot. GDP </t>
  </si>
  <si>
    <t>Ciklinė biudžeto dedamoji, mln. EUR
Cyclical budgetary component, million EUR</t>
  </si>
  <si>
    <r>
      <t xml:space="preserve">Savivaldybė
</t>
    </r>
    <r>
      <rPr>
        <i/>
        <sz val="10"/>
        <color theme="1"/>
        <rFont val="Arial"/>
        <family val="2"/>
        <charset val="186"/>
      </rPr>
      <t>Local government</t>
    </r>
  </si>
  <si>
    <r>
      <t xml:space="preserve">Kodas
</t>
    </r>
    <r>
      <rPr>
        <i/>
        <sz val="10"/>
        <color theme="1"/>
        <rFont val="Arial"/>
        <family val="2"/>
        <charset val="186"/>
      </rPr>
      <t>Code</t>
    </r>
  </si>
  <si>
    <r>
      <t xml:space="preserve">Asignavimai, proc. BVP
</t>
    </r>
    <r>
      <rPr>
        <i/>
        <sz val="10"/>
        <color theme="1"/>
        <rFont val="Arial"/>
        <family val="2"/>
        <charset val="186"/>
      </rPr>
      <t>Appropriations, % of GDP</t>
    </r>
  </si>
  <si>
    <r>
      <t xml:space="preserve">Pajamos, tūkst. EUR
</t>
    </r>
    <r>
      <rPr>
        <i/>
        <sz val="10"/>
        <color theme="1"/>
        <rFont val="Arial"/>
        <family val="2"/>
        <charset val="186"/>
      </rPr>
      <t>Revenues, thousands EUR</t>
    </r>
  </si>
  <si>
    <r>
      <t xml:space="preserve">Asignavimai, tūkst. EUR
</t>
    </r>
    <r>
      <rPr>
        <i/>
        <sz val="10"/>
        <color theme="1"/>
        <rFont val="Arial"/>
        <family val="2"/>
        <charset val="186"/>
      </rPr>
      <t>Expenditures, thousands EUR</t>
    </r>
  </si>
  <si>
    <r>
      <t xml:space="preserve">Balansas, tūkst. EUR
</t>
    </r>
    <r>
      <rPr>
        <i/>
        <sz val="10"/>
        <color theme="1"/>
        <rFont val="Arial"/>
        <family val="2"/>
        <charset val="186"/>
      </rPr>
      <t>Balance, thousands EUR</t>
    </r>
  </si>
  <si>
    <r>
      <t xml:space="preserve">Mokėtinų sumų likutis praėjusių metų pabaigoje
 (2021-12-31), tūkst. EUR
</t>
    </r>
    <r>
      <rPr>
        <i/>
        <sz val="10"/>
        <color theme="1"/>
        <rFont val="Arial"/>
        <family val="2"/>
        <charset val="186"/>
      </rPr>
      <t>Accounts payable at the end of the previous year (31/12/2021), thousands EUR</t>
    </r>
  </si>
  <si>
    <r>
      <t xml:space="preserve">Mokėtinų sumų metinis pokytis (2022-12-31), tūkst. EUR
</t>
    </r>
    <r>
      <rPr>
        <i/>
        <sz val="10"/>
        <color theme="1"/>
        <rFont val="Arial"/>
        <family val="2"/>
        <charset val="186"/>
      </rPr>
      <t>Change in accounts payable (31/12/2022), thousands EUR</t>
    </r>
  </si>
  <si>
    <r>
      <t xml:space="preserve">Balansas kaupiamuoju principu, tūkst. EUR
</t>
    </r>
    <r>
      <rPr>
        <i/>
        <sz val="10"/>
        <rFont val="Arial"/>
        <family val="2"/>
        <charset val="186"/>
      </rPr>
      <t>Balance on accrual basis, thousands EUR</t>
    </r>
  </si>
  <si>
    <r>
      <t xml:space="preserve">Balansas kaupiamuoju principu, proc. BVP
</t>
    </r>
    <r>
      <rPr>
        <i/>
        <sz val="10"/>
        <rFont val="Arial"/>
        <family val="2"/>
        <charset val="186"/>
      </rPr>
      <t>Balance on accrual basis, % of GDP</t>
    </r>
  </si>
  <si>
    <r>
      <t xml:space="preserve">Ciklinė biudžeto dedamoji, proc. pot. BVP
</t>
    </r>
    <r>
      <rPr>
        <i/>
        <sz val="10"/>
        <rFont val="Arial"/>
        <family val="2"/>
        <charset val="186"/>
      </rPr>
      <t>Cyclical budgetary component,% of GDP</t>
    </r>
  </si>
  <si>
    <r>
      <t xml:space="preserve">Struktūrinis balansas, proc. BVP
</t>
    </r>
    <r>
      <rPr>
        <i/>
        <sz val="10"/>
        <rFont val="Arial"/>
        <family val="2"/>
        <charset val="186"/>
      </rPr>
      <t>Structural balance, % of GDP</t>
    </r>
  </si>
  <si>
    <r>
      <t xml:space="preserve">Ar laikomasi fiskalinės drausmės taisyklės:
</t>
    </r>
    <r>
      <rPr>
        <i/>
        <sz val="10"/>
        <rFont val="Arial"/>
        <family val="2"/>
        <charset val="186"/>
      </rPr>
      <t>Is the fiscal rule complied with</t>
    </r>
  </si>
  <si>
    <r>
      <t xml:space="preserve">FM įsakymo Nr. 1K-465 forma Nr. 4 (2 str. likutis metų pabaigoje) 
</t>
    </r>
    <r>
      <rPr>
        <i/>
        <sz val="10"/>
        <rFont val="Arial"/>
        <family val="2"/>
        <charset val="186"/>
      </rPr>
      <t>Order MoF No. 1K-361 form No. 4 (Art. balance at the end of the year)</t>
    </r>
  </si>
  <si>
    <r>
      <t xml:space="preserve">FM įsakymo Nr. 1K-465 forma Nr. 4 (2 str. likutis metų pradžioje - likutis metų pabaigoje) 
</t>
    </r>
    <r>
      <rPr>
        <i/>
        <sz val="10"/>
        <rFont val="Arial"/>
        <family val="2"/>
        <charset val="186"/>
      </rPr>
      <t>Order MoF No. 1K-361 form No. 4 (Art. 2 balance at the beginning of the year - balance at the end of the year)</t>
    </r>
  </si>
  <si>
    <r>
      <rPr>
        <b/>
        <sz val="10"/>
        <color theme="1"/>
        <rFont val="Arial"/>
        <family val="2"/>
        <charset val="186"/>
      </rPr>
      <t xml:space="preserve">T21 (iš viso nesilaiko savivaldybių) </t>
    </r>
    <r>
      <rPr>
        <b/>
        <i/>
        <sz val="10"/>
        <color theme="1"/>
        <rFont val="Arial"/>
        <family val="2"/>
        <charset val="186"/>
      </rPr>
      <t xml:space="preserve">
T21 (total do not comply)</t>
    </r>
  </si>
  <si>
    <r>
      <t xml:space="preserve">Vadovaujantis KĮ 4 str. 4 d., savivaldybių, kurių planuojami asignavimai neviršija 0,3 proc. praėjusių metų BVP to meto kainomis, biudžetai turi būti planuojami, tvirtinami, keičiami ir vykdomi taip, kad jų asignavimai neviršytų pajamų. 
</t>
    </r>
    <r>
      <rPr>
        <i/>
        <sz val="10"/>
        <rFont val="Arial"/>
        <family val="2"/>
        <charset val="186"/>
      </rPr>
      <t>In accordance with Art. 4(2) of the CL, budgets of local governments the planned appropriations of which do not exceed 0.3 % of GDP in the preceding year at current prices shall be planned, approved, amended and implemented in such a way that the appropriations of the budget would not exceed its revenue.</t>
    </r>
  </si>
  <si>
    <r>
      <t xml:space="preserve">Kadangi 2022 metams Finansų Ministerijos produkcijos atotrūkio nuo potencialo įvertis buvo neigiamas, nurodytų savivaldybių biudžetų balanso rodikliai turėjo būti planuojami taip, kad asignavimai neviršytų pajamų daugiau nei 1,5 proc.
</t>
    </r>
    <r>
      <rPr>
        <i/>
        <sz val="10"/>
        <rFont val="Arial"/>
        <family val="2"/>
        <charset val="186"/>
      </rPr>
      <t>Since the output gap for the year 2022 was negative, as estimated by the Ministry of Finance, the budget balances of the municipalities concerned had to be projected in such a way that appropriations would not exceed revenue by more than 1.5%.</t>
    </r>
  </si>
  <si>
    <r>
      <t xml:space="preserve">Balansas, koreguotas praėjusių metų nepanaudota pajamų dalimi, tūkst. EUR
</t>
    </r>
    <r>
      <rPr>
        <i/>
        <sz val="10"/>
        <rFont val="Arial"/>
        <family val="2"/>
        <charset val="186"/>
      </rPr>
      <t>Balance, adjusted to revenue carried forward to the following budget year</t>
    </r>
    <r>
      <rPr>
        <sz val="10"/>
        <rFont val="Arial"/>
        <family val="2"/>
        <charset val="186"/>
      </rPr>
      <t>, thousands EUR</t>
    </r>
  </si>
  <si>
    <r>
      <t xml:space="preserve">Balansas, koreguotas nepanaudota praėjusių metų pajamų dalimi, proc. BVP
</t>
    </r>
    <r>
      <rPr>
        <i/>
        <sz val="10"/>
        <rFont val="Arial"/>
        <family val="2"/>
        <charset val="186"/>
      </rPr>
      <t>Balance adjusted to revenue caried forward to the following budget year, % of GDP</t>
    </r>
  </si>
  <si>
    <r>
      <t xml:space="preserve">T4 (iš viso nesilaiko savivaldybių)
</t>
    </r>
    <r>
      <rPr>
        <b/>
        <i/>
        <sz val="10"/>
        <color theme="1"/>
        <rFont val="Arial"/>
        <family val="2"/>
        <charset val="186"/>
      </rPr>
      <t>T4 (total do not comply)</t>
    </r>
  </si>
  <si>
    <t>56 savivaldybės laikėsi FDT
56 local governments follow the fiscal rule</t>
  </si>
  <si>
    <t>3. Savivaldybių 2022 m. biudžetai, kuriems taikoma Konstitucinio įstatymo 4 str. 4 d. / Budget data of local govenrnments in 2022, CL 4.4.</t>
  </si>
  <si>
    <t>2. Savivaldybių 2022 m. biudžetai, kuriems taikoma Konstitucinio įstatymo 4 str. 2 d. /  Budgets attributable to local government in 2022, CL 4.2.</t>
  </si>
  <si>
    <t>1. Savivaldybių biudžetų fiskalinės drausmės taisyklės, 2022 m. / Fiscal discipline rules attributable to local government, 2022</t>
  </si>
  <si>
    <r>
      <t xml:space="preserve">Fiskalinės sutarties įgyvendinimo konstituciniame įstatyme Nr. XII-1289 (toliau − KĮ) nustatytų fiskalinės drausmės taisyklių skaičiuoklė skirta skaidriai parodyti fiskalinės drausmės taisykles, pagal kurias priimami sprendimai. Nagrinėjamos dvi taisyklių grupės: savivaldybių, kurių asignavimai viršija arba yra lygūs 0,3 proc. ir savivaldybių, kurių asignavimai neviršija 0,3 proc. praėjusių metų BVP to meto kainomis.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Two groups of the fiscal rules are validated: municipalities which appropriations exceed 0.3 and municipalities which appropriations are below 0.3% of GDP at current prices of previous year.</t>
    </r>
  </si>
  <si>
    <r>
      <t xml:space="preserve">SAVIVALDYBIŲ FISKALINĖS DRAUSMĖS TAISYKLIŲ LAIKYMOSI 2022 </t>
    </r>
    <r>
      <rPr>
        <i/>
        <sz val="12"/>
        <rFont val="Arial"/>
        <family val="2"/>
        <charset val="186"/>
      </rPr>
      <t>EX–POST</t>
    </r>
    <r>
      <rPr>
        <sz val="12"/>
        <rFont val="Arial"/>
        <family val="2"/>
        <charset val="186"/>
      </rPr>
      <t xml:space="preserve"> SKAIČIUOKLĖ / 
</t>
    </r>
    <r>
      <rPr>
        <i/>
        <sz val="12"/>
        <rFont val="Arial"/>
        <family val="2"/>
        <charset val="186"/>
      </rPr>
      <t xml:space="preserve">SPREADSHEET OF THE COMPLIANCE WITH THE FISCAL DISCIPLINE RULES  </t>
    </r>
  </si>
  <si>
    <r>
      <t xml:space="preserve">Kiekvienas valdžios sektoriui priskiriamas biudžetas, išskyrus VSDF ir valstybės biudžetą, kurio asignavimai viršija 0,3 proc. praėjusių metų BVP to meto kainomis, turi būti planuojamas, tvirtinamas, keičiamas ir vykdomas taip, kad, sprendžiant pagal to biudžeto struktūrinį balanso rodiklį, apskaičiuotą kaupiamuoju principu, jis būtų perteklinis arba subalansuotas.
</t>
    </r>
    <r>
      <rPr>
        <i/>
        <sz val="10"/>
        <color rgb="FF000000"/>
        <rFont val="Arial"/>
        <family val="2"/>
        <charset val="186"/>
      </rPr>
      <t>Each budget attributable to local government sector, with the exception of the budget of the State Social Insurance Fund of the Republic of Lithuania and State Budget, planned appropriations of which exceeds 0.3 % of GDP in the preceding year at current prices, must be planned, approved, amended and implemented to be in surplus or balanced when judged by its structural balance indicator calculated on accrual basis.</t>
    </r>
  </si>
  <si>
    <r>
      <t xml:space="preserve">Negalioja
</t>
    </r>
    <r>
      <rPr>
        <i/>
        <sz val="10"/>
        <rFont val="Arial"/>
        <family val="2"/>
        <charset val="186"/>
      </rPr>
      <t>Not Valid</t>
    </r>
  </si>
  <si>
    <r>
      <t xml:space="preserve">FM įsakymo Nr. 1K-361 priedas 1-SAV pajamos (88 eilutė) 
</t>
    </r>
    <r>
      <rPr>
        <i/>
        <sz val="10"/>
        <rFont val="Arial"/>
        <family val="2"/>
        <charset val="186"/>
      </rPr>
      <t>Order MoF No. 1K-361 Annex 1-SAV revenue (row 88)</t>
    </r>
  </si>
  <si>
    <r>
      <t xml:space="preserve">FM įsakymo Nr. 1K-361 priedas 1-SAV išlaidos (1+71-97+106 eilutės)
</t>
    </r>
    <r>
      <rPr>
        <i/>
        <sz val="10"/>
        <rFont val="Arial"/>
        <family val="2"/>
        <charset val="186"/>
      </rPr>
      <t>Order MoF No. 1K-361 Annex 1-SAV expenditure (rows 1+71-97+106)</t>
    </r>
  </si>
  <si>
    <r>
      <t xml:space="preserve">FM įsakymo Nr. 1K-361 priedas Nr. 1-SAV pajamos (105 eilutė) (2022-12-31) 
</t>
    </r>
    <r>
      <rPr>
        <i/>
        <sz val="10"/>
        <color theme="1"/>
        <rFont val="Arial"/>
        <family val="2"/>
        <charset val="186"/>
      </rPr>
      <t>Order MoF No. 1K-361 Annex No. 1-SAV revenue (row 105) (31/12/2022)</t>
    </r>
  </si>
  <si>
    <r>
      <t xml:space="preserve">Nepanaudota praėjusių metų pajamų dalis, tūkst. EUR
</t>
    </r>
    <r>
      <rPr>
        <i/>
        <sz val="10"/>
        <color theme="1"/>
        <rFont val="Arial"/>
        <family val="2"/>
        <charset val="186"/>
      </rPr>
      <t>Revenue, carried forward to the following budget year, thousands EUR</t>
    </r>
  </si>
  <si>
    <r>
      <t xml:space="preserve">Nepanaudota praėjusių metų pajamų dalis, tūkst. EUR
</t>
    </r>
    <r>
      <rPr>
        <i/>
        <sz val="10"/>
        <rFont val="Arial"/>
        <family val="2"/>
        <charset val="186"/>
      </rPr>
      <t>Revenue, carried forward to the following budget year, thousands EUR</t>
    </r>
  </si>
  <si>
    <t>2023-05-30 BPE–3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</si>
</sst>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0.0"/>
    <numFmt numFmtId="166" formatCode="0.0"/>
    <numFmt numFmtId="167" formatCode="0.000"/>
    <numFmt numFmtId="168" formatCode="#,##0.0;\–#,##0.0"/>
    <numFmt numFmtId="169" formatCode="0.000;\–0.000"/>
    <numFmt numFmtId="170" formatCode="0.0;\–0.0"/>
  </numFmts>
  <fonts count="48" x14ac:knownFonts="1">
    <font>
      <sz val="11"/>
      <color theme="1"/>
      <name val="Calibri"/>
      <family val="2"/>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b/>
      <sz val="10"/>
      <color rgb="FF000000"/>
      <name val="Arial"/>
      <family val="2"/>
      <charset val="186"/>
    </font>
    <font>
      <sz val="11"/>
      <color rgb="FFFF0000"/>
      <name val="Arial"/>
      <family val="2"/>
      <charset val="186"/>
    </font>
    <font>
      <i/>
      <sz val="10"/>
      <color theme="1"/>
      <name val="Arial"/>
      <family val="2"/>
      <charset val="186"/>
    </font>
    <font>
      <b/>
      <i/>
      <sz val="11"/>
      <name val="Arial"/>
      <family val="2"/>
      <charset val="186"/>
    </font>
    <font>
      <b/>
      <i/>
      <sz val="11"/>
      <color theme="1"/>
      <name val="Arial"/>
      <family val="2"/>
      <charset val="186"/>
    </font>
    <font>
      <i/>
      <sz val="11"/>
      <color rgb="FF00244D"/>
      <name val="Arial"/>
      <family val="2"/>
      <charset val="186"/>
    </font>
    <font>
      <i/>
      <u/>
      <sz val="11"/>
      <color rgb="FF00244D"/>
      <name val="Arial"/>
      <family val="2"/>
      <charset val="186"/>
    </font>
    <font>
      <sz val="11"/>
      <name val="Calibri"/>
      <family val="2"/>
      <scheme val="minor"/>
    </font>
    <font>
      <u/>
      <sz val="11"/>
      <color theme="7"/>
      <name val="Arial"/>
      <family val="2"/>
      <charset val="186"/>
    </font>
    <font>
      <i/>
      <sz val="10"/>
      <name val="Arial"/>
      <family val="2"/>
      <charset val="186"/>
    </font>
    <font>
      <b/>
      <sz val="10"/>
      <color rgb="FFFF0000"/>
      <name val="Arial"/>
      <family val="2"/>
      <charset val="186"/>
    </font>
    <font>
      <sz val="10"/>
      <color rgb="FFFF0000"/>
      <name val="Arial"/>
      <family val="2"/>
      <charset val="186"/>
    </font>
    <font>
      <b/>
      <i/>
      <sz val="10"/>
      <color theme="1"/>
      <name val="Arial"/>
      <family val="2"/>
      <charset val="186"/>
    </font>
    <font>
      <b/>
      <sz val="10"/>
      <color theme="1"/>
      <name val="Arial"/>
      <family val="2"/>
      <charset val="186"/>
    </font>
    <font>
      <i/>
      <sz val="10"/>
      <color rgb="FFFF0000"/>
      <name val="Arial"/>
      <family val="2"/>
      <charset val="186"/>
    </font>
    <font>
      <sz val="12"/>
      <name val="Arial"/>
      <family val="2"/>
      <charset val="186"/>
    </font>
    <font>
      <i/>
      <sz val="12"/>
      <name val="Arial"/>
      <family val="2"/>
      <charset val="186"/>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2" tint="0.79998168889431442"/>
        <bgColor indexed="64"/>
      </patternFill>
    </fill>
  </fills>
  <borders count="31">
    <border>
      <left/>
      <right/>
      <top/>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right/>
      <top style="medium">
        <color theme="7"/>
      </top>
      <bottom/>
      <diagonal/>
    </border>
    <border>
      <left/>
      <right/>
      <top style="medium">
        <color theme="7"/>
      </top>
      <bottom style="dashed">
        <color theme="7"/>
      </bottom>
      <diagonal/>
    </border>
    <border>
      <left/>
      <right style="dashed">
        <color theme="7"/>
      </right>
      <top style="medium">
        <color theme="7"/>
      </top>
      <bottom/>
      <diagonal/>
    </border>
    <border>
      <left style="dashed">
        <color theme="7"/>
      </left>
      <right style="dashed">
        <color theme="7"/>
      </right>
      <top style="medium">
        <color theme="7"/>
      </top>
      <bottom/>
      <diagonal/>
    </border>
    <border>
      <left style="dashed">
        <color theme="7"/>
      </left>
      <right/>
      <top style="medium">
        <color theme="7"/>
      </top>
      <bottom/>
      <diagonal/>
    </border>
    <border>
      <left/>
      <right/>
      <top style="dashed">
        <color theme="7"/>
      </top>
      <bottom/>
      <diagonal/>
    </border>
    <border>
      <left/>
      <right/>
      <top/>
      <bottom style="medium">
        <color theme="7"/>
      </bottom>
      <diagonal/>
    </border>
    <border>
      <left style="thin">
        <color theme="7"/>
      </left>
      <right style="dashed">
        <color theme="7"/>
      </right>
      <top style="thin">
        <color theme="7"/>
      </top>
      <bottom style="dashed">
        <color theme="7"/>
      </bottom>
      <diagonal/>
    </border>
    <border>
      <left style="dashed">
        <color theme="7"/>
      </left>
      <right style="dashed">
        <color theme="7"/>
      </right>
      <top style="thin">
        <color theme="7"/>
      </top>
      <bottom style="dashed">
        <color theme="7"/>
      </bottom>
      <diagonal/>
    </border>
    <border>
      <left style="dashed">
        <color theme="7"/>
      </left>
      <right style="thin">
        <color theme="7"/>
      </right>
      <top style="thin">
        <color theme="7"/>
      </top>
      <bottom style="dashed">
        <color theme="7"/>
      </bottom>
      <diagonal/>
    </border>
    <border>
      <left style="thin">
        <color theme="7"/>
      </left>
      <right style="dashed">
        <color theme="7"/>
      </right>
      <top style="dashed">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style="thin">
        <color theme="7"/>
      </right>
      <top style="dashed">
        <color theme="7"/>
      </top>
      <bottom style="dashed">
        <color theme="7"/>
      </bottom>
      <diagonal/>
    </border>
    <border>
      <left style="thin">
        <color theme="7"/>
      </left>
      <right style="dashed">
        <color theme="7"/>
      </right>
      <top style="dashed">
        <color theme="7"/>
      </top>
      <bottom style="thin">
        <color theme="7"/>
      </bottom>
      <diagonal/>
    </border>
    <border>
      <left style="dashed">
        <color theme="7"/>
      </left>
      <right style="dashed">
        <color theme="7"/>
      </right>
      <top style="dashed">
        <color theme="7"/>
      </top>
      <bottom style="thin">
        <color theme="7"/>
      </bottom>
      <diagonal/>
    </border>
    <border>
      <left style="dashed">
        <color theme="7"/>
      </left>
      <right style="thin">
        <color theme="7"/>
      </right>
      <top style="dashed">
        <color theme="7"/>
      </top>
      <bottom style="thin">
        <color theme="7"/>
      </bottom>
      <diagonal/>
    </border>
    <border>
      <left style="thin">
        <color theme="7"/>
      </left>
      <right style="dashed">
        <color theme="7"/>
      </right>
      <top style="thin">
        <color theme="7"/>
      </top>
      <bottom style="dashed">
        <color theme="5"/>
      </bottom>
      <diagonal/>
    </border>
    <border>
      <left style="dashed">
        <color theme="7"/>
      </left>
      <right style="thin">
        <color theme="7"/>
      </right>
      <top style="thin">
        <color theme="7"/>
      </top>
      <bottom/>
      <diagonal/>
    </border>
    <border>
      <left style="thin">
        <color theme="7"/>
      </left>
      <right style="dashed">
        <color theme="7"/>
      </right>
      <top style="dashed">
        <color theme="5"/>
      </top>
      <bottom style="thin">
        <color theme="7"/>
      </bottom>
      <diagonal/>
    </border>
    <border>
      <left style="dashed">
        <color theme="7"/>
      </left>
      <right style="thin">
        <color theme="7"/>
      </right>
      <top/>
      <bottom style="thin">
        <color theme="7"/>
      </bottom>
      <diagonal/>
    </border>
    <border>
      <left/>
      <right/>
      <top/>
      <bottom style="thin">
        <color theme="7"/>
      </bottom>
      <diagonal/>
    </border>
    <border>
      <left style="thin">
        <color theme="7"/>
      </left>
      <right style="thin">
        <color theme="7"/>
      </right>
      <top style="thin">
        <color theme="7"/>
      </top>
      <bottom style="thin">
        <color theme="7"/>
      </bottom>
      <diagonal/>
    </border>
  </borders>
  <cellStyleXfs count="8">
    <xf numFmtId="0" fontId="0" fillId="0" borderId="0"/>
    <xf numFmtId="0" fontId="3" fillId="0" borderId="0" applyNumberFormat="0" applyFill="0" applyBorder="0" applyAlignment="0" applyProtection="0"/>
    <xf numFmtId="0" fontId="6" fillId="0" borderId="0"/>
    <xf numFmtId="0" fontId="9" fillId="0" borderId="0" applyNumberFormat="0" applyFill="0" applyBorder="0" applyAlignment="0" applyProtection="0">
      <alignment vertical="top"/>
      <protection locked="0"/>
    </xf>
    <xf numFmtId="0" fontId="1" fillId="0" borderId="0"/>
    <xf numFmtId="0" fontId="9" fillId="0" borderId="0" applyNumberFormat="0" applyFill="0" applyBorder="0" applyAlignment="0" applyProtection="0">
      <alignment vertical="top"/>
      <protection locked="0"/>
    </xf>
    <xf numFmtId="0" fontId="15" fillId="0" borderId="0" applyNumberFormat="0" applyFill="0" applyBorder="0" applyAlignment="0" applyProtection="0"/>
    <xf numFmtId="0" fontId="2" fillId="0" borderId="0"/>
  </cellStyleXfs>
  <cellXfs count="204">
    <xf numFmtId="0" fontId="0" fillId="0" borderId="0" xfId="0"/>
    <xf numFmtId="0" fontId="5" fillId="0" borderId="0" xfId="0" applyFont="1"/>
    <xf numFmtId="0" fontId="8" fillId="0" borderId="0" xfId="0" applyFont="1"/>
    <xf numFmtId="0" fontId="4" fillId="0" borderId="0" xfId="0" applyFont="1"/>
    <xf numFmtId="0" fontId="13" fillId="0" borderId="0" xfId="0" applyFont="1" applyAlignment="1">
      <alignment horizontal="center" vertical="center"/>
    </xf>
    <xf numFmtId="14" fontId="4" fillId="0" borderId="0" xfId="0" applyNumberFormat="1" applyFont="1"/>
    <xf numFmtId="0" fontId="11" fillId="0" borderId="0" xfId="3" applyFont="1" applyBorder="1" applyAlignment="1" applyProtection="1">
      <alignment horizontal="left" indent="4"/>
    </xf>
    <xf numFmtId="0" fontId="12" fillId="0" borderId="0" xfId="3" applyFont="1" applyBorder="1" applyAlignment="1" applyProtection="1"/>
    <xf numFmtId="0" fontId="16" fillId="0" borderId="0" xfId="4" applyFont="1"/>
    <xf numFmtId="0" fontId="11" fillId="0" borderId="0" xfId="3" applyFont="1" applyAlignment="1" applyProtection="1"/>
    <xf numFmtId="0" fontId="11" fillId="0" borderId="0" xfId="6" applyFont="1" applyAlignment="1" applyProtection="1"/>
    <xf numFmtId="164" fontId="16" fillId="0" borderId="0" xfId="4" applyNumberFormat="1" applyFont="1"/>
    <xf numFmtId="0" fontId="17" fillId="0" borderId="0" xfId="4" applyFont="1"/>
    <xf numFmtId="0" fontId="18" fillId="0" borderId="0" xfId="4" applyFont="1"/>
    <xf numFmtId="0" fontId="21" fillId="0" borderId="0" xfId="0" applyFont="1"/>
    <xf numFmtId="0" fontId="9" fillId="0" borderId="0" xfId="3" applyBorder="1" applyAlignment="1" applyProtection="1">
      <alignment horizontal="center" wrapText="1"/>
    </xf>
    <xf numFmtId="0" fontId="22" fillId="0" borderId="0" xfId="0" applyFont="1"/>
    <xf numFmtId="0" fontId="24" fillId="0" borderId="0" xfId="0" applyFont="1"/>
    <xf numFmtId="0" fontId="16" fillId="0" borderId="0" xfId="4" applyFont="1" applyProtection="1">
      <protection locked="0"/>
    </xf>
    <xf numFmtId="0" fontId="11" fillId="0" borderId="0" xfId="3" applyFont="1" applyAlignment="1" applyProtection="1">
      <protection locked="0"/>
    </xf>
    <xf numFmtId="0" fontId="16" fillId="0" borderId="0" xfId="0" applyFont="1" applyProtection="1">
      <protection locked="0"/>
    </xf>
    <xf numFmtId="0" fontId="17" fillId="0" borderId="0" xfId="4" applyFont="1" applyProtection="1">
      <protection locked="0"/>
    </xf>
    <xf numFmtId="0" fontId="19" fillId="0" borderId="0" xfId="4" applyFont="1" applyProtection="1">
      <protection locked="0"/>
    </xf>
    <xf numFmtId="0" fontId="20" fillId="0" borderId="0" xfId="4" applyFont="1" applyAlignment="1">
      <alignment wrapText="1"/>
    </xf>
    <xf numFmtId="0" fontId="32" fillId="0" borderId="0" xfId="4" applyFont="1"/>
    <xf numFmtId="0" fontId="11" fillId="0" borderId="0" xfId="3" applyFont="1" applyBorder="1" applyAlignment="1" applyProtection="1">
      <alignment horizontal="center" wrapText="1"/>
    </xf>
    <xf numFmtId="0" fontId="34" fillId="0" borderId="0" xfId="4" applyFont="1" applyAlignment="1">
      <alignment vertical="top"/>
    </xf>
    <xf numFmtId="0" fontId="37" fillId="0" borderId="0" xfId="6" applyFont="1" applyBorder="1" applyAlignment="1" applyProtection="1"/>
    <xf numFmtId="0" fontId="38" fillId="0" borderId="0" xfId="0" applyFont="1" applyAlignment="1">
      <alignment wrapText="1"/>
    </xf>
    <xf numFmtId="0" fontId="8" fillId="0" borderId="1" xfId="0" applyFont="1" applyBorder="1"/>
    <xf numFmtId="0" fontId="4" fillId="0" borderId="2" xfId="0" applyFont="1" applyBorder="1"/>
    <xf numFmtId="0" fontId="7" fillId="5" borderId="2" xfId="0" applyFont="1" applyFill="1" applyBorder="1"/>
    <xf numFmtId="0" fontId="5" fillId="0" borderId="1" xfId="0" applyFont="1" applyBorder="1"/>
    <xf numFmtId="0" fontId="11" fillId="0" borderId="0" xfId="1" applyFont="1" applyFill="1" applyBorder="1"/>
    <xf numFmtId="0" fontId="10" fillId="0" borderId="1" xfId="2" applyFont="1" applyBorder="1" applyAlignment="1">
      <alignment horizontal="left" indent="2"/>
    </xf>
    <xf numFmtId="0" fontId="10" fillId="0" borderId="0" xfId="2" applyFont="1" applyAlignment="1">
      <alignment horizontal="left" indent="2"/>
    </xf>
    <xf numFmtId="0" fontId="7" fillId="0" borderId="2" xfId="0" applyFont="1" applyBorder="1"/>
    <xf numFmtId="0" fontId="36" fillId="0" borderId="1" xfId="0" applyFont="1" applyBorder="1"/>
    <xf numFmtId="0" fontId="8" fillId="0" borderId="3" xfId="0" applyFont="1" applyBorder="1"/>
    <xf numFmtId="0" fontId="8" fillId="0" borderId="4" xfId="0" applyFont="1" applyBorder="1"/>
    <xf numFmtId="0" fontId="4" fillId="0" borderId="5" xfId="0" applyFont="1" applyBorder="1"/>
    <xf numFmtId="0" fontId="18" fillId="0" borderId="9" xfId="0" applyFont="1" applyBorder="1" applyAlignment="1">
      <alignment vertical="top"/>
    </xf>
    <xf numFmtId="0" fontId="23" fillId="0" borderId="9" xfId="0" applyFont="1" applyBorder="1" applyAlignment="1">
      <alignment vertical="center" wrapText="1"/>
    </xf>
    <xf numFmtId="0" fontId="39" fillId="0" borderId="0" xfId="1" applyFont="1" applyFill="1" applyAlignment="1" applyProtection="1"/>
    <xf numFmtId="0" fontId="39" fillId="0" borderId="0" xfId="1" applyFont="1" applyAlignment="1" applyProtection="1">
      <protection locked="0"/>
    </xf>
    <xf numFmtId="0" fontId="39" fillId="0" borderId="0" xfId="1" applyFont="1" applyAlignment="1" applyProtection="1"/>
    <xf numFmtId="0" fontId="35" fillId="0" borderId="0" xfId="0" applyFont="1" applyAlignment="1">
      <alignment vertical="center"/>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6" fillId="0" borderId="0" xfId="0" applyFont="1" applyAlignment="1">
      <alignment horizontal="center" vertical="center" wrapText="1"/>
    </xf>
    <xf numFmtId="0" fontId="25" fillId="0" borderId="10" xfId="0" applyFont="1" applyBorder="1" applyAlignment="1">
      <alignment horizontal="center" vertical="center" wrapText="1"/>
    </xf>
    <xf numFmtId="0" fontId="25" fillId="0" borderId="10" xfId="0" applyFont="1" applyBorder="1" applyAlignment="1">
      <alignment horizontal="justify" vertical="center" wrapText="1"/>
    </xf>
    <xf numFmtId="0" fontId="21" fillId="0" borderId="10" xfId="0" applyFont="1" applyBorder="1" applyAlignment="1">
      <alignment horizontal="center" vertical="center" wrapText="1"/>
    </xf>
    <xf numFmtId="0" fontId="27" fillId="0" borderId="0" xfId="0" applyFont="1" applyAlignment="1">
      <alignment horizontal="center" vertical="center" wrapText="1"/>
    </xf>
    <xf numFmtId="0" fontId="25" fillId="0" borderId="0" xfId="0" applyFont="1" applyAlignment="1">
      <alignment horizontal="center" vertical="center" wrapText="1"/>
    </xf>
    <xf numFmtId="0" fontId="18" fillId="0" borderId="9" xfId="4" applyFont="1" applyBorder="1" applyAlignment="1" applyProtection="1">
      <alignment vertical="top"/>
      <protection locked="0"/>
    </xf>
    <xf numFmtId="0" fontId="16" fillId="0" borderId="9" xfId="4" applyFont="1" applyBorder="1" applyProtection="1">
      <protection locked="0"/>
    </xf>
    <xf numFmtId="0" fontId="31" fillId="0" borderId="9" xfId="0" applyFont="1" applyBorder="1" applyAlignment="1" applyProtection="1">
      <alignment vertical="center" wrapText="1"/>
      <protection locked="0"/>
    </xf>
    <xf numFmtId="0" fontId="16" fillId="0" borderId="9" xfId="4" applyFont="1" applyBorder="1" applyAlignment="1" applyProtection="1">
      <alignment wrapText="1"/>
      <protection locked="0"/>
    </xf>
    <xf numFmtId="0" fontId="34" fillId="0" borderId="0" xfId="4" applyFont="1" applyAlignment="1" applyProtection="1">
      <alignment vertical="top"/>
      <protection locked="0"/>
    </xf>
    <xf numFmtId="0" fontId="18" fillId="0" borderId="0" xfId="4" applyFont="1" applyAlignment="1" applyProtection="1">
      <alignment vertical="top"/>
      <protection locked="0"/>
    </xf>
    <xf numFmtId="0" fontId="31" fillId="0" borderId="0" xfId="0" applyFont="1" applyAlignment="1" applyProtection="1">
      <alignment vertical="center" wrapText="1"/>
      <protection locked="0"/>
    </xf>
    <xf numFmtId="0" fontId="16" fillId="0" borderId="0" xfId="4" applyFont="1" applyAlignment="1" applyProtection="1">
      <alignment wrapText="1"/>
      <protection locked="0"/>
    </xf>
    <xf numFmtId="0" fontId="16" fillId="0" borderId="15" xfId="4" applyFont="1" applyBorder="1"/>
    <xf numFmtId="0" fontId="16" fillId="0" borderId="15" xfId="4" applyFont="1" applyBorder="1" applyProtection="1">
      <protection locked="0"/>
    </xf>
    <xf numFmtId="0" fontId="21" fillId="0" borderId="0" xfId="4" applyFont="1" applyAlignment="1" applyProtection="1">
      <alignment wrapText="1"/>
      <protection locked="0"/>
    </xf>
    <xf numFmtId="0" fontId="33" fillId="0" borderId="0" xfId="4" applyFont="1" applyProtection="1">
      <protection locked="0"/>
    </xf>
    <xf numFmtId="0" fontId="21" fillId="0" borderId="0" xfId="4" applyFont="1" applyProtection="1">
      <protection locked="0"/>
    </xf>
    <xf numFmtId="0" fontId="21" fillId="0" borderId="19" xfId="4" applyFont="1" applyBorder="1" applyAlignment="1" applyProtection="1">
      <alignment horizontal="center" vertical="center"/>
      <protection locked="0"/>
    </xf>
    <xf numFmtId="0" fontId="21" fillId="0" borderId="20" xfId="4" applyFont="1" applyBorder="1" applyAlignment="1" applyProtection="1">
      <alignment horizontal="center" vertical="center"/>
      <protection locked="0"/>
    </xf>
    <xf numFmtId="0" fontId="21" fillId="0" borderId="20" xfId="4" applyFont="1" applyBorder="1" applyAlignment="1" applyProtection="1">
      <alignment horizontal="center" vertical="center" wrapText="1"/>
      <protection locked="0"/>
    </xf>
    <xf numFmtId="0" fontId="6" fillId="0" borderId="20" xfId="4" applyFont="1" applyBorder="1" applyAlignment="1" applyProtection="1">
      <alignment horizontal="center" vertical="center" wrapText="1"/>
      <protection locked="0"/>
    </xf>
    <xf numFmtId="0" fontId="21" fillId="2" borderId="20" xfId="4" applyFont="1" applyFill="1" applyBorder="1" applyAlignment="1" applyProtection="1">
      <alignment horizontal="center" vertical="center" wrapText="1"/>
      <protection locked="0"/>
    </xf>
    <xf numFmtId="0" fontId="6" fillId="2" borderId="20" xfId="4" applyFont="1" applyFill="1" applyBorder="1" applyAlignment="1" applyProtection="1">
      <alignment horizontal="center" vertical="center" wrapText="1"/>
      <protection locked="0"/>
    </xf>
    <xf numFmtId="0" fontId="21" fillId="2" borderId="21" xfId="4" applyFont="1" applyFill="1" applyBorder="1" applyAlignment="1" applyProtection="1">
      <alignment vertical="center"/>
      <protection locked="0"/>
    </xf>
    <xf numFmtId="0" fontId="21" fillId="2" borderId="21" xfId="4" applyFont="1" applyFill="1" applyBorder="1" applyAlignment="1" applyProtection="1">
      <alignment horizontal="center" vertical="center" wrapText="1"/>
      <protection locked="0"/>
    </xf>
    <xf numFmtId="0" fontId="41" fillId="0" borderId="0" xfId="4" applyFont="1" applyProtection="1">
      <protection locked="0"/>
    </xf>
    <xf numFmtId="0" fontId="42" fillId="0" borderId="0" xfId="4" applyFont="1" applyProtection="1">
      <protection locked="0"/>
    </xf>
    <xf numFmtId="0" fontId="6" fillId="0" borderId="0" xfId="4" applyFont="1" applyProtection="1">
      <protection locked="0"/>
    </xf>
    <xf numFmtId="168" fontId="6" fillId="0" borderId="0" xfId="4" applyNumberFormat="1" applyFont="1" applyProtection="1">
      <protection locked="0"/>
    </xf>
    <xf numFmtId="0" fontId="21" fillId="0" borderId="0" xfId="0" applyFont="1" applyProtection="1">
      <protection locked="0"/>
    </xf>
    <xf numFmtId="164" fontId="21" fillId="0" borderId="0" xfId="4" applyNumberFormat="1" applyFont="1" applyProtection="1">
      <protection locked="0"/>
    </xf>
    <xf numFmtId="0" fontId="6" fillId="0" borderId="0" xfId="4" applyFont="1" applyAlignment="1">
      <alignment horizontal="right" vertical="center"/>
    </xf>
    <xf numFmtId="0" fontId="33" fillId="0" borderId="0" xfId="4" applyFont="1"/>
    <xf numFmtId="167" fontId="21" fillId="0" borderId="0" xfId="4" applyNumberFormat="1" applyFont="1" applyProtection="1">
      <protection locked="0"/>
    </xf>
    <xf numFmtId="0" fontId="21" fillId="0" borderId="0" xfId="4" applyFont="1" applyAlignment="1">
      <alignment horizontal="right" vertical="center"/>
    </xf>
    <xf numFmtId="0" fontId="21" fillId="0" borderId="0" xfId="4" applyFont="1"/>
    <xf numFmtId="0" fontId="21" fillId="0" borderId="0" xfId="4" applyFont="1" applyAlignment="1">
      <alignment vertical="center"/>
    </xf>
    <xf numFmtId="0" fontId="40" fillId="0" borderId="0" xfId="4" applyFont="1"/>
    <xf numFmtId="0" fontId="45" fillId="0" borderId="0" xfId="4" applyFont="1"/>
    <xf numFmtId="0" fontId="21" fillId="0" borderId="15" xfId="4" applyFont="1" applyBorder="1"/>
    <xf numFmtId="0" fontId="21" fillId="0" borderId="19" xfId="4" applyFont="1" applyBorder="1" applyAlignment="1" applyProtection="1">
      <alignment vertical="center"/>
      <protection locked="0"/>
    </xf>
    <xf numFmtId="0" fontId="21" fillId="0" borderId="22" xfId="4" applyFont="1" applyBorder="1" applyAlignment="1" applyProtection="1">
      <alignment vertical="center"/>
      <protection locked="0"/>
    </xf>
    <xf numFmtId="0" fontId="21" fillId="0" borderId="20" xfId="4" applyFont="1" applyBorder="1" applyAlignment="1" applyProtection="1">
      <alignment horizontal="right" vertical="center"/>
      <protection locked="0"/>
    </xf>
    <xf numFmtId="166" fontId="21" fillId="0" borderId="20" xfId="4" applyNumberFormat="1" applyFont="1" applyBorder="1" applyAlignment="1">
      <alignment horizontal="right" vertical="center"/>
    </xf>
    <xf numFmtId="0" fontId="6" fillId="6" borderId="20" xfId="4" applyFont="1" applyFill="1" applyBorder="1" applyAlignment="1">
      <alignment horizontal="right" vertical="center"/>
    </xf>
    <xf numFmtId="168" fontId="6" fillId="6" borderId="20" xfId="4" applyNumberFormat="1" applyFont="1" applyFill="1" applyBorder="1" applyAlignment="1">
      <alignment horizontal="right" vertical="center"/>
    </xf>
    <xf numFmtId="168" fontId="6" fillId="0" borderId="20" xfId="4" applyNumberFormat="1" applyFont="1" applyBorder="1" applyAlignment="1">
      <alignment horizontal="right" vertical="center"/>
    </xf>
    <xf numFmtId="168" fontId="21" fillId="0" borderId="20" xfId="4" applyNumberFormat="1" applyFont="1" applyBorder="1" applyAlignment="1">
      <alignment horizontal="right" vertical="center"/>
    </xf>
    <xf numFmtId="2" fontId="21" fillId="0" borderId="20" xfId="4" applyNumberFormat="1" applyFont="1" applyBorder="1" applyAlignment="1">
      <alignment horizontal="right" vertical="center"/>
    </xf>
    <xf numFmtId="2" fontId="21" fillId="2" borderId="20" xfId="4" applyNumberFormat="1" applyFont="1" applyFill="1" applyBorder="1" applyAlignment="1">
      <alignment horizontal="center" vertical="center"/>
    </xf>
    <xf numFmtId="170" fontId="21" fillId="2" borderId="20" xfId="4" applyNumberFormat="1" applyFont="1" applyFill="1" applyBorder="1" applyAlignment="1">
      <alignment horizontal="center" vertical="center"/>
    </xf>
    <xf numFmtId="0" fontId="21" fillId="2" borderId="21" xfId="4" applyFont="1" applyFill="1" applyBorder="1" applyAlignment="1">
      <alignment horizontal="center" vertical="center"/>
    </xf>
    <xf numFmtId="0" fontId="6" fillId="0" borderId="20" xfId="4" applyFont="1" applyBorder="1" applyAlignment="1">
      <alignment horizontal="right" vertical="center"/>
    </xf>
    <xf numFmtId="0" fontId="21" fillId="0" borderId="23" xfId="4" applyFont="1" applyBorder="1" applyAlignment="1" applyProtection="1">
      <alignment horizontal="right" vertical="center"/>
      <protection locked="0"/>
    </xf>
    <xf numFmtId="166" fontId="21" fillId="0" borderId="23" xfId="4" applyNumberFormat="1" applyFont="1" applyBorder="1" applyAlignment="1">
      <alignment horizontal="right" vertical="center"/>
    </xf>
    <xf numFmtId="0" fontId="6" fillId="6" borderId="23" xfId="4" applyFont="1" applyFill="1" applyBorder="1" applyAlignment="1">
      <alignment horizontal="right" vertical="center"/>
    </xf>
    <xf numFmtId="168" fontId="6" fillId="6" borderId="23" xfId="4" applyNumberFormat="1" applyFont="1" applyFill="1" applyBorder="1" applyAlignment="1">
      <alignment horizontal="right" vertical="center"/>
    </xf>
    <xf numFmtId="168" fontId="6" fillId="0" borderId="23" xfId="4" applyNumberFormat="1" applyFont="1" applyBorder="1" applyAlignment="1">
      <alignment horizontal="right" vertical="center"/>
    </xf>
    <xf numFmtId="168" fontId="21" fillId="0" borderId="23" xfId="4" applyNumberFormat="1" applyFont="1" applyBorder="1" applyAlignment="1">
      <alignment horizontal="right" vertical="center"/>
    </xf>
    <xf numFmtId="2" fontId="21" fillId="0" borderId="23" xfId="4" applyNumberFormat="1" applyFont="1" applyBorder="1" applyAlignment="1">
      <alignment horizontal="right" vertical="center"/>
    </xf>
    <xf numFmtId="2" fontId="21" fillId="2" borderId="23" xfId="4" applyNumberFormat="1" applyFont="1" applyFill="1" applyBorder="1" applyAlignment="1">
      <alignment horizontal="center" vertical="center"/>
    </xf>
    <xf numFmtId="0" fontId="21" fillId="2" borderId="24" xfId="4" applyFont="1" applyFill="1" applyBorder="1" applyAlignment="1">
      <alignment horizontal="center" vertical="center"/>
    </xf>
    <xf numFmtId="0" fontId="18" fillId="0" borderId="9" xfId="4" applyFont="1" applyBorder="1" applyAlignment="1">
      <alignment vertical="top"/>
    </xf>
    <xf numFmtId="0" fontId="20" fillId="0" borderId="9" xfId="4" applyFont="1" applyBorder="1" applyAlignment="1">
      <alignment wrapText="1"/>
    </xf>
    <xf numFmtId="0" fontId="6" fillId="0" borderId="0" xfId="4" applyFont="1" applyAlignment="1">
      <alignment horizontal="left" wrapText="1"/>
    </xf>
    <xf numFmtId="0" fontId="21" fillId="0" borderId="20" xfId="4" applyFont="1" applyBorder="1" applyAlignment="1">
      <alignment horizontal="center" vertical="center"/>
    </xf>
    <xf numFmtId="0" fontId="21" fillId="0" borderId="20" xfId="4" applyFont="1" applyBorder="1" applyAlignment="1">
      <alignment horizontal="center" vertical="center" wrapText="1"/>
    </xf>
    <xf numFmtId="0" fontId="6" fillId="0" borderId="20" xfId="4" applyFont="1" applyBorder="1" applyAlignment="1">
      <alignment horizontal="center" vertical="center" wrapText="1"/>
    </xf>
    <xf numFmtId="0" fontId="21" fillId="0" borderId="19" xfId="4" applyFont="1" applyBorder="1" applyAlignment="1">
      <alignment horizontal="center" vertical="center"/>
    </xf>
    <xf numFmtId="0" fontId="6" fillId="0" borderId="21" xfId="4" applyFont="1" applyBorder="1" applyAlignment="1">
      <alignment horizontal="center" vertical="center" wrapText="1"/>
    </xf>
    <xf numFmtId="0" fontId="21" fillId="0" borderId="21" xfId="4" applyFont="1" applyBorder="1" applyAlignment="1">
      <alignment horizontal="center" vertical="center" wrapText="1"/>
    </xf>
    <xf numFmtId="0" fontId="42" fillId="0" borderId="0" xfId="4" applyFont="1"/>
    <xf numFmtId="0" fontId="21" fillId="0" borderId="0" xfId="4" applyFont="1" applyAlignment="1">
      <alignment vertical="top"/>
    </xf>
    <xf numFmtId="0" fontId="21" fillId="0" borderId="0" xfId="4" applyFont="1" applyAlignment="1">
      <alignment vertical="center" wrapText="1"/>
    </xf>
    <xf numFmtId="0" fontId="21" fillId="0" borderId="0" xfId="4" applyFont="1" applyAlignment="1">
      <alignment horizontal="center"/>
    </xf>
    <xf numFmtId="0" fontId="33" fillId="0" borderId="0" xfId="0" applyFont="1"/>
    <xf numFmtId="0" fontId="21" fillId="0" borderId="19" xfId="4" applyFont="1" applyBorder="1" applyAlignment="1">
      <alignment vertical="center"/>
    </xf>
    <xf numFmtId="0" fontId="21" fillId="0" borderId="20" xfId="4" applyFont="1" applyBorder="1" applyAlignment="1">
      <alignment horizontal="right" vertical="center"/>
    </xf>
    <xf numFmtId="169" fontId="21" fillId="0" borderId="20" xfId="4" applyNumberFormat="1" applyFont="1" applyBorder="1" applyAlignment="1">
      <alignment horizontal="right" vertical="center"/>
    </xf>
    <xf numFmtId="0" fontId="21" fillId="0" borderId="22" xfId="4" applyFont="1" applyBorder="1" applyAlignment="1">
      <alignment vertical="center"/>
    </xf>
    <xf numFmtId="0" fontId="21" fillId="0" borderId="23" xfId="4" applyFont="1" applyBorder="1" applyAlignment="1">
      <alignment horizontal="right" vertical="center"/>
    </xf>
    <xf numFmtId="169" fontId="21" fillId="0" borderId="23" xfId="4" applyNumberFormat="1" applyFont="1" applyBorder="1" applyAlignment="1">
      <alignment horizontal="right" vertical="center"/>
    </xf>
    <xf numFmtId="0" fontId="33" fillId="0" borderId="0" xfId="0" applyFont="1" applyAlignment="1">
      <alignment vertical="top" wrapText="1"/>
    </xf>
    <xf numFmtId="0" fontId="25" fillId="0" borderId="29" xfId="0" applyFont="1" applyBorder="1" applyAlignment="1">
      <alignment horizontal="center" vertical="center" wrapText="1"/>
    </xf>
    <xf numFmtId="0" fontId="6" fillId="0" borderId="29" xfId="0" applyFont="1" applyBorder="1" applyAlignment="1">
      <alignment horizontal="center" vertical="center" wrapText="1"/>
    </xf>
    <xf numFmtId="168" fontId="6" fillId="6" borderId="30" xfId="7" applyNumberFormat="1" applyFont="1" applyFill="1" applyBorder="1" applyAlignment="1">
      <alignment vertical="center"/>
    </xf>
    <xf numFmtId="168" fontId="6" fillId="6" borderId="30" xfId="7" applyNumberFormat="1" applyFont="1" applyFill="1" applyBorder="1" applyAlignment="1">
      <alignment horizontal="right" vertical="center"/>
    </xf>
    <xf numFmtId="165" fontId="6" fillId="3" borderId="30" xfId="7" applyNumberFormat="1" applyFont="1" applyFill="1" applyBorder="1" applyAlignment="1">
      <alignment horizontal="center" vertical="center"/>
    </xf>
    <xf numFmtId="164" fontId="6" fillId="6" borderId="20" xfId="4" applyNumberFormat="1" applyFont="1" applyFill="1" applyBorder="1" applyAlignment="1">
      <alignment horizontal="right" vertical="center"/>
    </xf>
    <xf numFmtId="164" fontId="6" fillId="6" borderId="23" xfId="4" applyNumberFormat="1" applyFont="1" applyFill="1" applyBorder="1" applyAlignment="1">
      <alignment horizontal="right" vertical="center"/>
    </xf>
    <xf numFmtId="0" fontId="10" fillId="5" borderId="1" xfId="2" applyFont="1" applyFill="1" applyBorder="1" applyAlignment="1">
      <alignment horizontal="left" indent="2"/>
    </xf>
    <xf numFmtId="0" fontId="10" fillId="5" borderId="0" xfId="2" applyFont="1" applyFill="1" applyAlignment="1">
      <alignment horizontal="left" indent="2"/>
    </xf>
    <xf numFmtId="0" fontId="4" fillId="4" borderId="6" xfId="0"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0" fontId="10" fillId="5" borderId="1" xfId="0" applyFont="1" applyFill="1" applyBorder="1" applyAlignment="1">
      <alignment horizontal="left" indent="2"/>
    </xf>
    <xf numFmtId="0" fontId="10" fillId="5" borderId="0" xfId="0" applyFont="1" applyFill="1" applyAlignment="1">
      <alignment horizontal="left" indent="2"/>
    </xf>
    <xf numFmtId="0" fontId="46" fillId="5" borderId="1" xfId="2" applyFont="1" applyFill="1" applyBorder="1" applyAlignment="1">
      <alignment horizontal="center" wrapText="1"/>
    </xf>
    <xf numFmtId="0" fontId="46" fillId="5" borderId="0" xfId="2" applyFont="1" applyFill="1" applyAlignment="1">
      <alignment horizontal="center" wrapText="1"/>
    </xf>
    <xf numFmtId="0" fontId="46" fillId="5" borderId="2" xfId="2" applyFont="1" applyFill="1" applyBorder="1" applyAlignment="1">
      <alignment horizontal="center" wrapText="1"/>
    </xf>
    <xf numFmtId="0" fontId="14" fillId="0" borderId="1" xfId="2" applyFont="1" applyBorder="1" applyAlignment="1">
      <alignment horizontal="center"/>
    </xf>
    <xf numFmtId="0" fontId="14" fillId="0" borderId="0" xfId="2" applyFont="1" applyAlignment="1">
      <alignment horizontal="center"/>
    </xf>
    <xf numFmtId="0" fontId="14" fillId="0" borderId="2" xfId="2" applyFont="1" applyBorder="1" applyAlignment="1">
      <alignment horizontal="center"/>
    </xf>
    <xf numFmtId="0" fontId="8" fillId="0" borderId="0" xfId="3" applyFont="1" applyBorder="1" applyAlignment="1" applyProtection="1">
      <alignment horizontal="left" vertical="top" wrapText="1"/>
    </xf>
    <xf numFmtId="0" fontId="8" fillId="0" borderId="2" xfId="3" applyFont="1" applyBorder="1" applyAlignment="1" applyProtection="1">
      <alignment horizontal="left" vertical="top" wrapText="1"/>
    </xf>
    <xf numFmtId="0" fontId="25" fillId="0" borderId="15" xfId="0" applyFont="1" applyBorder="1" applyAlignment="1">
      <alignment horizontal="justify" vertical="center" wrapText="1"/>
    </xf>
    <xf numFmtId="0" fontId="21" fillId="0" borderId="14" xfId="0" applyFont="1" applyBorder="1" applyAlignment="1">
      <alignment horizontal="center"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5" fillId="0" borderId="14" xfId="0" applyFont="1" applyBorder="1" applyAlignment="1">
      <alignment horizontal="justify" vertical="center" wrapText="1"/>
    </xf>
    <xf numFmtId="0" fontId="25" fillId="0" borderId="0" xfId="0" applyFont="1" applyAlignment="1">
      <alignment horizontal="justify" vertical="center" wrapText="1"/>
    </xf>
    <xf numFmtId="0" fontId="25" fillId="0" borderId="29" xfId="0" applyFont="1" applyBorder="1" applyAlignment="1">
      <alignment horizontal="justify" vertical="center" wrapText="1"/>
    </xf>
    <xf numFmtId="0" fontId="27" fillId="0" borderId="14" xfId="0" applyFont="1" applyBorder="1" applyAlignment="1">
      <alignment horizontal="center" vertical="center" wrapText="1"/>
    </xf>
    <xf numFmtId="0" fontId="27"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25" fillId="0" borderId="0" xfId="0" applyFont="1" applyAlignment="1">
      <alignment vertical="center" wrapText="1"/>
    </xf>
    <xf numFmtId="0" fontId="21" fillId="2" borderId="26" xfId="4" applyFont="1" applyFill="1" applyBorder="1" applyAlignment="1">
      <alignment horizontal="center" vertical="center" wrapText="1"/>
    </xf>
    <xf numFmtId="0" fontId="21" fillId="2" borderId="28" xfId="4" applyFont="1" applyFill="1" applyBorder="1" applyAlignment="1">
      <alignment horizontal="center" vertical="center" wrapText="1"/>
    </xf>
    <xf numFmtId="166" fontId="6" fillId="0" borderId="17" xfId="4" applyNumberFormat="1" applyFont="1" applyBorder="1" applyAlignment="1" applyProtection="1">
      <alignment horizontal="center" vertical="center" wrapText="1"/>
      <protection locked="0"/>
    </xf>
    <xf numFmtId="0" fontId="21" fillId="0" borderId="20" xfId="4" applyFont="1" applyBorder="1" applyAlignment="1" applyProtection="1">
      <alignment horizontal="center" vertical="center" wrapText="1"/>
      <protection locked="0"/>
    </xf>
    <xf numFmtId="166" fontId="6" fillId="2" borderId="17" xfId="4" applyNumberFormat="1" applyFont="1" applyFill="1" applyBorder="1" applyAlignment="1" applyProtection="1">
      <alignment horizontal="center" vertical="center" wrapText="1"/>
      <protection locked="0"/>
    </xf>
    <xf numFmtId="166" fontId="6" fillId="2" borderId="20" xfId="4" applyNumberFormat="1" applyFont="1" applyFill="1" applyBorder="1" applyAlignment="1" applyProtection="1">
      <alignment horizontal="center" vertical="center" wrapText="1"/>
      <protection locked="0"/>
    </xf>
    <xf numFmtId="0" fontId="21" fillId="2" borderId="20" xfId="4" applyFont="1" applyFill="1" applyBorder="1" applyAlignment="1" applyProtection="1">
      <alignment horizontal="center" vertical="center" wrapText="1"/>
      <protection locked="0"/>
    </xf>
    <xf numFmtId="0" fontId="21" fillId="0" borderId="0" xfId="4" applyFont="1" applyAlignment="1">
      <alignment horizontal="right" vertical="center" wrapText="1"/>
    </xf>
    <xf numFmtId="0" fontId="21" fillId="0" borderId="17" xfId="4" applyFont="1" applyBorder="1" applyAlignment="1" applyProtection="1">
      <alignment horizontal="center" vertical="center" wrapText="1"/>
      <protection locked="0"/>
    </xf>
    <xf numFmtId="0" fontId="6" fillId="2" borderId="18" xfId="4" applyFont="1" applyFill="1" applyBorder="1" applyAlignment="1" applyProtection="1">
      <alignment horizontal="center" vertical="center" wrapText="1"/>
      <protection locked="0"/>
    </xf>
    <xf numFmtId="0" fontId="6" fillId="2" borderId="21" xfId="4" applyFont="1" applyFill="1" applyBorder="1" applyAlignment="1" applyProtection="1">
      <alignment horizontal="center" vertical="center" wrapText="1"/>
      <protection locked="0"/>
    </xf>
    <xf numFmtId="0" fontId="43" fillId="2" borderId="25" xfId="4" applyFont="1" applyFill="1" applyBorder="1" applyAlignment="1" applyProtection="1">
      <alignment horizontal="center" vertical="center" wrapText="1"/>
      <protection locked="0"/>
    </xf>
    <xf numFmtId="0" fontId="44" fillId="2" borderId="27" xfId="4" applyFont="1" applyFill="1" applyBorder="1" applyAlignment="1" applyProtection="1">
      <alignment horizontal="center" vertical="center" wrapText="1"/>
      <protection locked="0"/>
    </xf>
    <xf numFmtId="0" fontId="21" fillId="0" borderId="0" xfId="4" applyFont="1" applyAlignment="1" applyProtection="1">
      <alignment horizontal="left" vertical="top" wrapText="1"/>
      <protection locked="0"/>
    </xf>
    <xf numFmtId="0" fontId="21" fillId="0" borderId="16" xfId="4" applyFont="1" applyBorder="1" applyAlignment="1" applyProtection="1">
      <alignment horizontal="center" vertical="center" wrapText="1"/>
      <protection locked="0"/>
    </xf>
    <xf numFmtId="0" fontId="21" fillId="0" borderId="19" xfId="4" applyFont="1" applyBorder="1" applyAlignment="1" applyProtection="1">
      <alignment horizontal="center" vertical="center"/>
      <protection locked="0"/>
    </xf>
    <xf numFmtId="0" fontId="21" fillId="0" borderId="20" xfId="4" applyFont="1" applyBorder="1" applyAlignment="1" applyProtection="1">
      <alignment horizontal="center" vertical="center"/>
      <protection locked="0"/>
    </xf>
    <xf numFmtId="0" fontId="6" fillId="0" borderId="17" xfId="4" applyFont="1" applyBorder="1" applyAlignment="1" applyProtection="1">
      <alignment horizontal="center" vertical="center" wrapText="1"/>
      <protection locked="0"/>
    </xf>
    <xf numFmtId="0" fontId="6" fillId="0" borderId="20" xfId="4" applyFont="1" applyBorder="1" applyAlignment="1" applyProtection="1">
      <alignment horizontal="center" vertical="center" wrapText="1"/>
      <protection locked="0"/>
    </xf>
    <xf numFmtId="0" fontId="21" fillId="0" borderId="0" xfId="4" applyFont="1" applyAlignment="1">
      <alignment horizontal="right" wrapText="1"/>
    </xf>
    <xf numFmtId="0" fontId="6" fillId="0" borderId="0" xfId="4" applyFont="1" applyAlignment="1">
      <alignment horizontal="left" vertical="center" wrapText="1"/>
    </xf>
    <xf numFmtId="0" fontId="6" fillId="0" borderId="18" xfId="4" applyFont="1" applyBorder="1" applyAlignment="1">
      <alignment horizontal="center" vertical="center" wrapText="1"/>
    </xf>
    <xf numFmtId="0" fontId="42" fillId="0" borderId="21" xfId="4" applyFont="1" applyBorder="1" applyAlignment="1">
      <alignment horizontal="center" vertical="center" wrapText="1"/>
    </xf>
    <xf numFmtId="0" fontId="44" fillId="0" borderId="16" xfId="4" applyFont="1" applyBorder="1" applyAlignment="1">
      <alignment horizontal="center" wrapText="1"/>
    </xf>
    <xf numFmtId="0" fontId="21" fillId="0" borderId="22" xfId="4" applyFont="1" applyBorder="1" applyAlignment="1">
      <alignment wrapText="1"/>
    </xf>
    <xf numFmtId="0" fontId="21" fillId="2" borderId="18" xfId="4" applyFont="1" applyFill="1" applyBorder="1" applyAlignment="1">
      <alignment horizontal="center" vertical="center" wrapText="1"/>
    </xf>
    <xf numFmtId="0" fontId="21" fillId="2" borderId="24" xfId="4" applyFont="1" applyFill="1" applyBorder="1" applyAlignment="1">
      <alignment vertical="center" wrapText="1"/>
    </xf>
    <xf numFmtId="0" fontId="21" fillId="0" borderId="0" xfId="4" applyFont="1" applyAlignment="1">
      <alignment horizontal="left" vertical="center"/>
    </xf>
    <xf numFmtId="0" fontId="21" fillId="0" borderId="16" xfId="4" applyFont="1" applyBorder="1" applyAlignment="1">
      <alignment horizontal="center" vertical="center" wrapText="1"/>
    </xf>
    <xf numFmtId="0" fontId="21" fillId="0" borderId="19" xfId="4" applyFont="1" applyBorder="1" applyAlignment="1">
      <alignment horizontal="center" vertical="center" wrapText="1"/>
    </xf>
    <xf numFmtId="0" fontId="21" fillId="0" borderId="17" xfId="4" applyFont="1" applyBorder="1" applyAlignment="1">
      <alignment horizontal="center" vertical="center" wrapText="1"/>
    </xf>
    <xf numFmtId="0" fontId="21" fillId="0" borderId="20" xfId="4" applyFont="1" applyBorder="1" applyAlignment="1">
      <alignment horizontal="center" vertical="center"/>
    </xf>
    <xf numFmtId="0" fontId="21" fillId="0" borderId="20"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20" xfId="4" applyFont="1" applyBorder="1" applyAlignment="1">
      <alignment horizontal="center" vertical="center" wrapText="1"/>
    </xf>
  </cellXfs>
  <cellStyles count="8">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s>
  <dxfs count="0"/>
  <tableStyles count="0" defaultTableStyle="TableStyleMedium2" defaultPivotStyle="PivotStyleLight16"/>
  <colors>
    <mruColors>
      <color rgb="FFD1D1D1"/>
      <color rgb="FFB5DDF0"/>
      <color rgb="FFF39EA0"/>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286871</xdr:colOff>
      <xdr:row>0</xdr:row>
      <xdr:rowOff>89646</xdr:rowOff>
    </xdr:from>
    <xdr:to>
      <xdr:col>2</xdr:col>
      <xdr:colOff>2348037</xdr:colOff>
      <xdr:row>0</xdr:row>
      <xdr:rowOff>1148826</xdr:rowOff>
    </xdr:to>
    <xdr:pic>
      <xdr:nvPicPr>
        <xdr:cNvPr id="3" name="Paveikslėlis 2"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9E16F484-D7C6-409A-9069-B5CE619B1D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9200" y="89646"/>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seimas.lrs.lt/portal/legalAct/lt/TAD/c4be7b32bb6b11e4a939cd67303e5a1f" TargetMode="External"/><Relationship Id="rId1" Type="http://schemas.openxmlformats.org/officeDocument/2006/relationships/hyperlink" Target="http://www3.lrs.lt/pls/inter3/dokpaieska.showdoc_l?p_id=487268&amp;p_tr2=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theme="7" tint="-0.499984740745262"/>
  </sheetPr>
  <dimension ref="B1:F26"/>
  <sheetViews>
    <sheetView showGridLines="0" showRowColHeaders="0" tabSelected="1" zoomScaleNormal="100" workbookViewId="0"/>
  </sheetViews>
  <sheetFormatPr defaultColWidth="10" defaultRowHeight="14.4" x14ac:dyDescent="0.3"/>
  <cols>
    <col min="1" max="1" width="9" style="3" customWidth="1"/>
    <col min="2" max="2" width="4.5546875" style="1" customWidth="1"/>
    <col min="3" max="3" width="103.109375" style="1" customWidth="1"/>
    <col min="4" max="4" width="40" style="3" customWidth="1"/>
    <col min="5" max="5" width="10" style="3"/>
    <col min="6" max="6" width="10.5546875" style="3" customWidth="1"/>
    <col min="7" max="16384" width="10" style="3"/>
  </cols>
  <sheetData>
    <row r="1" spans="2:6" ht="109.95" customHeight="1" thickBot="1" x14ac:dyDescent="0.35">
      <c r="B1" s="144"/>
      <c r="C1" s="145"/>
      <c r="D1" s="146"/>
    </row>
    <row r="2" spans="2:6" ht="9.6" customHeight="1" x14ac:dyDescent="0.3">
      <c r="B2" s="32"/>
      <c r="D2" s="30"/>
    </row>
    <row r="3" spans="2:6" ht="33.6" customHeight="1" x14ac:dyDescent="0.3">
      <c r="B3" s="149" t="s">
        <v>143</v>
      </c>
      <c r="C3" s="150"/>
      <c r="D3" s="151"/>
    </row>
    <row r="4" spans="2:6" ht="9.6" customHeight="1" x14ac:dyDescent="0.3">
      <c r="B4" s="29"/>
      <c r="C4" s="2"/>
      <c r="D4" s="30"/>
    </row>
    <row r="5" spans="2:6" x14ac:dyDescent="0.3">
      <c r="B5" s="152" t="s">
        <v>151</v>
      </c>
      <c r="C5" s="153"/>
      <c r="D5" s="154"/>
      <c r="F5" s="5"/>
    </row>
    <row r="6" spans="2:6" ht="9.6" customHeight="1" x14ac:dyDescent="0.3">
      <c r="B6" s="29"/>
      <c r="C6" s="2"/>
      <c r="D6" s="30"/>
    </row>
    <row r="7" spans="2:6" ht="18" x14ac:dyDescent="0.35">
      <c r="B7" s="147" t="s">
        <v>72</v>
      </c>
      <c r="C7" s="148"/>
      <c r="D7" s="31"/>
    </row>
    <row r="8" spans="2:6" ht="9.6" customHeight="1" x14ac:dyDescent="0.3">
      <c r="B8" s="32"/>
      <c r="D8" s="30"/>
    </row>
    <row r="9" spans="2:6" ht="108" customHeight="1" x14ac:dyDescent="0.3">
      <c r="B9" s="29"/>
      <c r="C9" s="155" t="s">
        <v>142</v>
      </c>
      <c r="D9" s="156"/>
    </row>
    <row r="10" spans="2:6" ht="9.6" customHeight="1" x14ac:dyDescent="0.3">
      <c r="B10" s="29"/>
      <c r="C10" s="2"/>
      <c r="D10" s="30"/>
    </row>
    <row r="11" spans="2:6" ht="18" customHeight="1" x14ac:dyDescent="0.35">
      <c r="B11" s="142" t="s">
        <v>84</v>
      </c>
      <c r="C11" s="143"/>
      <c r="D11" s="31"/>
    </row>
    <row r="12" spans="2:6" ht="14.25" customHeight="1" x14ac:dyDescent="0.3">
      <c r="B12" s="29"/>
      <c r="C12" s="2"/>
      <c r="D12" s="30"/>
    </row>
    <row r="13" spans="2:6" ht="14.25" customHeight="1" x14ac:dyDescent="0.3">
      <c r="B13" s="29"/>
      <c r="C13" s="33" t="s">
        <v>141</v>
      </c>
      <c r="D13" s="30"/>
    </row>
    <row r="14" spans="2:6" ht="14.25" customHeight="1" x14ac:dyDescent="0.3">
      <c r="B14" s="29"/>
      <c r="C14" s="2"/>
      <c r="D14" s="30"/>
    </row>
    <row r="15" spans="2:6" ht="18" customHeight="1" x14ac:dyDescent="0.35">
      <c r="B15" s="142" t="s">
        <v>83</v>
      </c>
      <c r="C15" s="143"/>
      <c r="D15" s="31"/>
    </row>
    <row r="16" spans="2:6" ht="14.25" customHeight="1" x14ac:dyDescent="0.35">
      <c r="B16" s="34"/>
      <c r="C16" s="35"/>
      <c r="D16" s="36"/>
    </row>
    <row r="17" spans="2:4" ht="14.25" customHeight="1" x14ac:dyDescent="0.3">
      <c r="B17" s="29"/>
      <c r="C17" s="33" t="s">
        <v>140</v>
      </c>
      <c r="D17" s="30"/>
    </row>
    <row r="18" spans="2:4" ht="14.25" customHeight="1" x14ac:dyDescent="0.3">
      <c r="B18" s="29"/>
      <c r="C18" s="33" t="s">
        <v>139</v>
      </c>
      <c r="D18" s="30"/>
    </row>
    <row r="19" spans="2:4" ht="14.25" customHeight="1" x14ac:dyDescent="0.3">
      <c r="B19" s="29"/>
      <c r="C19" s="6"/>
      <c r="D19" s="30"/>
    </row>
    <row r="20" spans="2:4" ht="18" customHeight="1" x14ac:dyDescent="0.35">
      <c r="B20" s="142" t="s">
        <v>85</v>
      </c>
      <c r="C20" s="143"/>
      <c r="D20" s="31"/>
    </row>
    <row r="21" spans="2:4" ht="14.25" customHeight="1" x14ac:dyDescent="0.35">
      <c r="B21" s="34"/>
      <c r="C21" s="35"/>
      <c r="D21" s="36"/>
    </row>
    <row r="22" spans="2:4" x14ac:dyDescent="0.3">
      <c r="B22" s="29" t="s">
        <v>0</v>
      </c>
      <c r="C22" s="7" t="s">
        <v>1</v>
      </c>
      <c r="D22" s="30"/>
    </row>
    <row r="23" spans="2:4" x14ac:dyDescent="0.3">
      <c r="B23" s="37" t="s">
        <v>73</v>
      </c>
      <c r="C23" s="27" t="s">
        <v>74</v>
      </c>
      <c r="D23" s="30"/>
    </row>
    <row r="24" spans="2:4" ht="9.6" customHeight="1" thickBot="1" x14ac:dyDescent="0.35">
      <c r="B24" s="38"/>
      <c r="C24" s="39"/>
      <c r="D24" s="40"/>
    </row>
    <row r="25" spans="2:4" x14ac:dyDescent="0.3">
      <c r="B25" s="2"/>
      <c r="C25" s="2"/>
    </row>
    <row r="26" spans="2:4" ht="27.6" x14ac:dyDescent="0.3">
      <c r="C26" s="4"/>
    </row>
  </sheetData>
  <mergeCells count="8">
    <mergeCell ref="B20:C20"/>
    <mergeCell ref="B15:C15"/>
    <mergeCell ref="B1:D1"/>
    <mergeCell ref="B7:C7"/>
    <mergeCell ref="B11:C11"/>
    <mergeCell ref="B3:D3"/>
    <mergeCell ref="B5:D5"/>
    <mergeCell ref="C9:D9"/>
  </mergeCells>
  <hyperlinks>
    <hyperlink ref="C22" r:id="rId1" display="http://www3.lrs.lt/pls/inter3/dokpaieska.showdoc_l?p_id=487268&amp;p_tr2=2" xr:uid="{F75ADD19-BFBD-4F52-BE4C-BF43D6CED170}"/>
    <hyperlink ref="C23" r:id="rId2" xr:uid="{481EA074-F825-46BC-A667-251A18A29533}"/>
    <hyperlink ref="C17" location="'KĮ 4 str. 2 d. | CL 4.2.'!A1" display="2. Savivaldybių 2020 m. biudžetai, kuriems taikoma Konstitucinio įstatymo 4 str. 2 d. /  Budgets attributable to local government in 2020, CL 4.2." xr:uid="{A60B9644-9E79-46BB-A07D-DB2D0E8C59EC}"/>
    <hyperlink ref="C18" location="'KĮ 4 str. 4 d. | CL 4.4.'!A1" display="3. Savivaldybių 2020 m. biudžetai, kuriems taikoma Konstitucinio įstatymo 4 str. 4 d. / Budget data of local govenrnments in 2020, CL 4.4." xr:uid="{F71E85DE-CC5A-4ABF-9370-E9ACA71F213D}"/>
    <hyperlink ref="C13" location="'Suvestinė | Summary'!A1" display="1. Savivaldybių biudžetų fiskalinės drausmės taisyklės, 2020 m. / Fiscal discipline rules attributable to local government" xr:uid="{2F697D02-4979-4FF3-80E0-E3847A0534F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theme="7"/>
  </sheetPr>
  <dimension ref="A1:F19"/>
  <sheetViews>
    <sheetView showGridLines="0" showRowColHeaders="0" zoomScaleNormal="100" workbookViewId="0"/>
  </sheetViews>
  <sheetFormatPr defaultRowHeight="14.4" x14ac:dyDescent="0.3"/>
  <cols>
    <col min="2" max="2" width="16.109375" customWidth="1"/>
    <col min="3" max="3" width="59.33203125" customWidth="1"/>
    <col min="4" max="4" width="22" customWidth="1"/>
    <col min="5" max="5" width="22.33203125" customWidth="1"/>
    <col min="6" max="6" width="17.33203125" customWidth="1"/>
    <col min="7" max="7" width="23.6640625" customWidth="1"/>
    <col min="8" max="9" width="21.109375" customWidth="1"/>
  </cols>
  <sheetData>
    <row r="1" spans="1:6" ht="13.8" customHeight="1" x14ac:dyDescent="0.3">
      <c r="B1" s="43" t="s">
        <v>92</v>
      </c>
    </row>
    <row r="2" spans="1:6" ht="16.5" customHeight="1" x14ac:dyDescent="0.3">
      <c r="B2" s="10"/>
      <c r="C2" s="15"/>
      <c r="D2" s="14"/>
      <c r="E2" s="14"/>
    </row>
    <row r="3" spans="1:6" ht="16.5" customHeight="1" thickBot="1" x14ac:dyDescent="0.35">
      <c r="B3" s="25"/>
      <c r="C3" s="15"/>
      <c r="D3" s="14"/>
      <c r="E3" s="14"/>
    </row>
    <row r="4" spans="1:6" ht="13.95" customHeight="1" x14ac:dyDescent="0.3">
      <c r="A4" s="16"/>
      <c r="B4" s="41" t="s">
        <v>111</v>
      </c>
      <c r="C4" s="42"/>
      <c r="D4" s="42"/>
      <c r="E4" s="42"/>
    </row>
    <row r="5" spans="1:6" ht="27" customHeight="1" thickBot="1" x14ac:dyDescent="0.35">
      <c r="B5" s="46" t="s">
        <v>75</v>
      </c>
      <c r="C5" s="14"/>
      <c r="D5" s="14"/>
      <c r="E5" s="14"/>
    </row>
    <row r="6" spans="1:6" ht="41.4" customHeight="1" thickBot="1" x14ac:dyDescent="0.35">
      <c r="A6" s="17"/>
      <c r="B6" s="47" t="s">
        <v>76</v>
      </c>
      <c r="C6" s="48" t="s">
        <v>77</v>
      </c>
      <c r="D6" s="48" t="s">
        <v>91</v>
      </c>
      <c r="E6" s="49" t="s">
        <v>78</v>
      </c>
    </row>
    <row r="7" spans="1:6" ht="187.95" customHeight="1" x14ac:dyDescent="0.3">
      <c r="B7" s="51" t="s">
        <v>65</v>
      </c>
      <c r="C7" s="52" t="s">
        <v>144</v>
      </c>
      <c r="D7" s="51" t="s">
        <v>106</v>
      </c>
      <c r="E7" s="53" t="s">
        <v>86</v>
      </c>
    </row>
    <row r="8" spans="1:6" ht="14.25" customHeight="1" x14ac:dyDescent="0.3">
      <c r="B8" s="158" t="s">
        <v>66</v>
      </c>
      <c r="C8" s="161" t="s">
        <v>79</v>
      </c>
      <c r="D8" s="164" t="s">
        <v>107</v>
      </c>
      <c r="E8" s="166" t="s">
        <v>145</v>
      </c>
    </row>
    <row r="9" spans="1:6" x14ac:dyDescent="0.3">
      <c r="B9" s="159"/>
      <c r="C9" s="162"/>
      <c r="D9" s="165"/>
      <c r="E9" s="167"/>
    </row>
    <row r="10" spans="1:6" ht="102" customHeight="1" x14ac:dyDescent="0.3">
      <c r="B10" s="159"/>
      <c r="C10" s="162"/>
      <c r="D10" s="54" t="s">
        <v>108</v>
      </c>
      <c r="F10" s="28"/>
    </row>
    <row r="11" spans="1:6" ht="28.2" customHeight="1" x14ac:dyDescent="0.3">
      <c r="B11" s="159"/>
      <c r="C11" s="162"/>
      <c r="D11" s="55" t="s">
        <v>109</v>
      </c>
      <c r="E11" s="50" t="s">
        <v>87</v>
      </c>
    </row>
    <row r="12" spans="1:6" ht="102" customHeight="1" x14ac:dyDescent="0.3">
      <c r="B12" s="160"/>
      <c r="C12" s="163"/>
      <c r="D12" s="135" t="s">
        <v>110</v>
      </c>
      <c r="E12" s="136" t="s">
        <v>138</v>
      </c>
    </row>
    <row r="13" spans="1:6" ht="27" customHeight="1" x14ac:dyDescent="0.3">
      <c r="B13" s="168" t="s">
        <v>80</v>
      </c>
      <c r="C13" s="168"/>
      <c r="D13" s="168"/>
      <c r="E13" s="168"/>
    </row>
    <row r="14" spans="1:6" ht="26.4" customHeight="1" thickBot="1" x14ac:dyDescent="0.35">
      <c r="B14" s="157" t="s">
        <v>93</v>
      </c>
      <c r="C14" s="157"/>
      <c r="D14" s="157"/>
      <c r="E14" s="157"/>
    </row>
    <row r="15" spans="1:6" x14ac:dyDescent="0.3">
      <c r="B15" s="14"/>
      <c r="C15" s="14"/>
      <c r="D15" s="14"/>
      <c r="E15" s="14"/>
    </row>
    <row r="16" spans="1:6" x14ac:dyDescent="0.3">
      <c r="B16" s="14"/>
      <c r="C16" s="14"/>
      <c r="D16" s="14"/>
      <c r="E16" s="14"/>
    </row>
    <row r="17" spans="2:5" x14ac:dyDescent="0.3">
      <c r="B17" s="14"/>
      <c r="C17" s="14"/>
      <c r="D17" s="14"/>
      <c r="E17" s="14"/>
    </row>
    <row r="18" spans="2:5" x14ac:dyDescent="0.3">
      <c r="B18" s="14"/>
      <c r="C18" s="14"/>
      <c r="D18" s="14"/>
      <c r="E18" s="14"/>
    </row>
    <row r="19" spans="2:5" x14ac:dyDescent="0.3">
      <c r="B19" s="14"/>
      <c r="C19" s="14"/>
      <c r="D19" s="14"/>
      <c r="E19" s="14"/>
    </row>
  </sheetData>
  <mergeCells count="6">
    <mergeCell ref="B14:E14"/>
    <mergeCell ref="B8:B12"/>
    <mergeCell ref="C8:C12"/>
    <mergeCell ref="D8:D9"/>
    <mergeCell ref="E8:E9"/>
    <mergeCell ref="B13:E13"/>
  </mergeCells>
  <hyperlinks>
    <hyperlink ref="B1" location="'Turinys | Content'!A1" display="↖ atgal į turinį / back to content" xr:uid="{A9481167-C22B-47A5-A0A2-E76F6D5A919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theme="7"/>
  </sheetPr>
  <dimension ref="A1:Q28"/>
  <sheetViews>
    <sheetView showGridLines="0" showRowColHeaders="0" zoomScaleNormal="100" workbookViewId="0"/>
  </sheetViews>
  <sheetFormatPr defaultColWidth="9.109375" defaultRowHeight="13.8" x14ac:dyDescent="0.25"/>
  <cols>
    <col min="1" max="1" width="9.109375" style="18" customWidth="1"/>
    <col min="2" max="2" width="44.109375" style="18" customWidth="1"/>
    <col min="3" max="3" width="11" style="18" customWidth="1"/>
    <col min="4" max="4" width="15.109375" style="18" customWidth="1"/>
    <col min="5" max="5" width="26.88671875" style="18" customWidth="1"/>
    <col min="6" max="6" width="28.77734375" style="18" customWidth="1"/>
    <col min="7" max="7" width="17.44140625" style="18" customWidth="1"/>
    <col min="8" max="8" width="25.6640625" style="18" customWidth="1"/>
    <col min="9" max="9" width="25.6640625" style="18" bestFit="1" customWidth="1"/>
    <col min="10" max="10" width="35" style="18" customWidth="1"/>
    <col min="11" max="11" width="33.44140625" style="18" customWidth="1"/>
    <col min="12" max="12" width="28" style="18" customWidth="1"/>
    <col min="13" max="13" width="21.6640625" style="18" customWidth="1"/>
    <col min="14" max="14" width="21.109375" style="18" customWidth="1"/>
    <col min="15" max="15" width="25.44140625" style="18" customWidth="1"/>
    <col min="16" max="16" width="22.5546875" style="18" customWidth="1"/>
    <col min="17" max="17" width="7.44140625" style="18" customWidth="1"/>
    <col min="18" max="18" width="23.5546875" style="18" customWidth="1"/>
    <col min="19" max="19" width="5.6640625" style="18" customWidth="1"/>
    <col min="20" max="16384" width="9.109375" style="18"/>
  </cols>
  <sheetData>
    <row r="1" spans="1:17" ht="13.8" customHeight="1" x14ac:dyDescent="0.25">
      <c r="B1" s="44" t="s">
        <v>92</v>
      </c>
      <c r="C1" s="20"/>
    </row>
    <row r="2" spans="1:17" x14ac:dyDescent="0.25">
      <c r="B2" s="19"/>
    </row>
    <row r="3" spans="1:17" s="21" customFormat="1" ht="14.4" thickBot="1" x14ac:dyDescent="0.3"/>
    <row r="4" spans="1:17" ht="13.95" customHeight="1" x14ac:dyDescent="0.25">
      <c r="A4" s="22"/>
      <c r="B4" s="56" t="s">
        <v>102</v>
      </c>
      <c r="C4" s="56"/>
      <c r="D4" s="56"/>
      <c r="E4" s="56"/>
      <c r="F4" s="56"/>
      <c r="G4" s="56"/>
      <c r="H4" s="57"/>
      <c r="I4" s="57"/>
      <c r="J4" s="57"/>
      <c r="K4" s="57"/>
      <c r="L4" s="58"/>
      <c r="M4" s="57"/>
      <c r="N4" s="59"/>
      <c r="O4" s="57"/>
      <c r="P4" s="57"/>
      <c r="Q4" s="57"/>
    </row>
    <row r="5" spans="1:17" ht="21.6" customHeight="1" x14ac:dyDescent="0.25">
      <c r="A5" s="22"/>
      <c r="B5" s="60" t="s">
        <v>103</v>
      </c>
      <c r="C5" s="61"/>
      <c r="D5" s="61"/>
      <c r="E5" s="61"/>
      <c r="F5" s="61"/>
      <c r="G5" s="61"/>
      <c r="L5" s="62"/>
      <c r="N5" s="63"/>
    </row>
    <row r="6" spans="1:17" ht="14.25" customHeight="1" x14ac:dyDescent="0.25">
      <c r="B6" s="182" t="s">
        <v>67</v>
      </c>
      <c r="C6" s="182"/>
      <c r="D6" s="182"/>
      <c r="E6" s="182"/>
      <c r="F6" s="182"/>
      <c r="G6" s="182"/>
      <c r="H6" s="182"/>
      <c r="I6" s="182"/>
      <c r="J6" s="182"/>
      <c r="K6" s="182"/>
      <c r="L6" s="182"/>
      <c r="M6" s="182"/>
      <c r="N6" s="66"/>
      <c r="O6" s="66"/>
      <c r="P6" s="66"/>
    </row>
    <row r="7" spans="1:17" ht="21.6" customHeight="1" x14ac:dyDescent="0.25">
      <c r="B7" s="182" t="s">
        <v>68</v>
      </c>
      <c r="C7" s="182"/>
      <c r="D7" s="182"/>
      <c r="E7" s="182"/>
      <c r="F7" s="182"/>
      <c r="G7" s="182"/>
      <c r="H7" s="182"/>
      <c r="I7" s="182"/>
      <c r="J7" s="182"/>
      <c r="K7" s="182"/>
      <c r="L7" s="182"/>
      <c r="M7" s="182"/>
      <c r="N7" s="66"/>
      <c r="O7" s="66"/>
      <c r="P7" s="66"/>
    </row>
    <row r="8" spans="1:17" x14ac:dyDescent="0.25">
      <c r="A8" s="22"/>
      <c r="B8" s="67" t="s">
        <v>81</v>
      </c>
      <c r="C8" s="68"/>
      <c r="D8" s="68"/>
      <c r="E8" s="68"/>
      <c r="F8" s="68"/>
      <c r="G8" s="68"/>
      <c r="H8" s="68"/>
      <c r="I8" s="68"/>
      <c r="J8" s="68"/>
      <c r="K8" s="68"/>
      <c r="L8" s="68"/>
      <c r="M8" s="68"/>
      <c r="N8" s="68"/>
      <c r="O8" s="68"/>
      <c r="P8" s="68"/>
    </row>
    <row r="9" spans="1:17" x14ac:dyDescent="0.25">
      <c r="A9" s="22"/>
      <c r="B9" s="67" t="s">
        <v>82</v>
      </c>
      <c r="C9" s="68"/>
      <c r="D9" s="68"/>
      <c r="E9" s="68"/>
      <c r="F9" s="68"/>
      <c r="G9" s="68"/>
      <c r="H9" s="68"/>
      <c r="I9" s="68"/>
      <c r="J9" s="68"/>
      <c r="K9" s="68"/>
      <c r="L9" s="68"/>
      <c r="M9" s="68"/>
      <c r="N9" s="68"/>
      <c r="O9" s="68"/>
      <c r="P9" s="68"/>
    </row>
    <row r="10" spans="1:17" ht="40.5" customHeight="1" x14ac:dyDescent="0.25">
      <c r="B10" s="183" t="s">
        <v>117</v>
      </c>
      <c r="C10" s="177" t="s">
        <v>118</v>
      </c>
      <c r="D10" s="177" t="s">
        <v>119</v>
      </c>
      <c r="E10" s="177" t="s">
        <v>120</v>
      </c>
      <c r="F10" s="177" t="s">
        <v>121</v>
      </c>
      <c r="G10" s="177" t="s">
        <v>122</v>
      </c>
      <c r="H10" s="177" t="s">
        <v>149</v>
      </c>
      <c r="I10" s="177" t="s">
        <v>123</v>
      </c>
      <c r="J10" s="177" t="s">
        <v>124</v>
      </c>
      <c r="K10" s="186" t="s">
        <v>125</v>
      </c>
      <c r="L10" s="186" t="s">
        <v>126</v>
      </c>
      <c r="M10" s="171" t="s">
        <v>116</v>
      </c>
      <c r="N10" s="173" t="s">
        <v>127</v>
      </c>
      <c r="O10" s="173" t="s">
        <v>128</v>
      </c>
      <c r="P10" s="178" t="s">
        <v>129</v>
      </c>
    </row>
    <row r="11" spans="1:17" ht="48" customHeight="1" x14ac:dyDescent="0.25">
      <c r="B11" s="184"/>
      <c r="C11" s="185"/>
      <c r="D11" s="172"/>
      <c r="E11" s="172"/>
      <c r="F11" s="172"/>
      <c r="G11" s="172"/>
      <c r="H11" s="172"/>
      <c r="I11" s="172"/>
      <c r="J11" s="172"/>
      <c r="K11" s="187"/>
      <c r="L11" s="187"/>
      <c r="M11" s="172"/>
      <c r="N11" s="174"/>
      <c r="O11" s="175"/>
      <c r="P11" s="179"/>
    </row>
    <row r="12" spans="1:17" ht="29.25" customHeight="1" x14ac:dyDescent="0.25">
      <c r="B12" s="69"/>
      <c r="C12" s="70"/>
      <c r="D12" s="71"/>
      <c r="E12" s="71">
        <v>1</v>
      </c>
      <c r="F12" s="71">
        <v>2</v>
      </c>
      <c r="G12" s="71" t="s">
        <v>96</v>
      </c>
      <c r="H12" s="71">
        <v>4</v>
      </c>
      <c r="I12" s="71">
        <v>5</v>
      </c>
      <c r="J12" s="71">
        <v>6</v>
      </c>
      <c r="K12" s="72" t="s">
        <v>98</v>
      </c>
      <c r="L12" s="72">
        <v>8</v>
      </c>
      <c r="M12" s="72">
        <v>9</v>
      </c>
      <c r="N12" s="74">
        <v>10</v>
      </c>
      <c r="O12" s="74" t="s">
        <v>99</v>
      </c>
      <c r="P12" s="75"/>
    </row>
    <row r="13" spans="1:17" ht="85.2" customHeight="1" x14ac:dyDescent="0.25">
      <c r="B13" s="69"/>
      <c r="C13" s="70"/>
      <c r="D13" s="71" t="s">
        <v>69</v>
      </c>
      <c r="E13" s="72" t="s">
        <v>146</v>
      </c>
      <c r="F13" s="72" t="s">
        <v>147</v>
      </c>
      <c r="G13" s="72" t="s">
        <v>69</v>
      </c>
      <c r="H13" s="118" t="s">
        <v>148</v>
      </c>
      <c r="I13" s="72" t="s">
        <v>130</v>
      </c>
      <c r="J13" s="72" t="s">
        <v>131</v>
      </c>
      <c r="K13" s="72" t="s">
        <v>69</v>
      </c>
      <c r="L13" s="72" t="s">
        <v>69</v>
      </c>
      <c r="M13" s="72" t="s">
        <v>69</v>
      </c>
      <c r="N13" s="74" t="s">
        <v>69</v>
      </c>
      <c r="O13" s="73" t="s">
        <v>69</v>
      </c>
      <c r="P13" s="76" t="s">
        <v>69</v>
      </c>
    </row>
    <row r="14" spans="1:17" ht="15" customHeight="1" x14ac:dyDescent="0.25">
      <c r="B14" s="92" t="s">
        <v>2</v>
      </c>
      <c r="C14" s="94">
        <v>1</v>
      </c>
      <c r="D14" s="95">
        <f>F14/$C$22/10</f>
        <v>1.8041655496331361</v>
      </c>
      <c r="E14" s="96">
        <v>1043819.3</v>
      </c>
      <c r="F14" s="97">
        <v>1013101.9</v>
      </c>
      <c r="G14" s="98">
        <f>E14-F14</f>
        <v>30717.400000000023</v>
      </c>
      <c r="H14" s="96">
        <v>84391.9</v>
      </c>
      <c r="I14" s="98">
        <v>33591.300000000003</v>
      </c>
      <c r="J14" s="98">
        <v>8232.3000000000029</v>
      </c>
      <c r="K14" s="99">
        <f>G14+(H14-I14)+J14</f>
        <v>89750.300000000017</v>
      </c>
      <c r="L14" s="100">
        <f>K14/1000/$C$21*100</f>
        <v>0.13437459773021232</v>
      </c>
      <c r="M14" s="100">
        <v>-4.6657999999999999</v>
      </c>
      <c r="N14" s="101">
        <f>M14/$C$21*100</f>
        <v>-6.9856590795754946E-3</v>
      </c>
      <c r="O14" s="102">
        <f>(K14/1000-M14)/$C$21*100</f>
        <v>0.14136025680978784</v>
      </c>
      <c r="P14" s="103" t="str">
        <f>IF(O14&lt;-0.05,"Ne / No","Taip / Yes")</f>
        <v>Taip / Yes</v>
      </c>
    </row>
    <row r="15" spans="1:17" x14ac:dyDescent="0.25">
      <c r="B15" s="92" t="s">
        <v>6</v>
      </c>
      <c r="C15" s="94">
        <v>5</v>
      </c>
      <c r="D15" s="95">
        <f t="shared" ref="D15:D17" si="0">F15/$C$22/10</f>
        <v>0.91626595411493938</v>
      </c>
      <c r="E15" s="96">
        <v>538944.1</v>
      </c>
      <c r="F15" s="97">
        <v>514515.3</v>
      </c>
      <c r="G15" s="98">
        <f t="shared" ref="G15:G17" si="1">E15-F15</f>
        <v>24428.799999999988</v>
      </c>
      <c r="H15" s="96">
        <v>40190</v>
      </c>
      <c r="I15" s="98">
        <v>6263.5</v>
      </c>
      <c r="J15" s="98">
        <v>-4069.1000000000004</v>
      </c>
      <c r="K15" s="99">
        <f t="shared" ref="K15:K17" si="2">G15+(H15-I15)+J15</f>
        <v>54286.19999999999</v>
      </c>
      <c r="L15" s="100">
        <f>K15/1000/$C$21*100</f>
        <v>8.1277569961346635E-2</v>
      </c>
      <c r="M15" s="100">
        <v>-2.3599000000000001</v>
      </c>
      <c r="N15" s="101">
        <f t="shared" ref="N15:N16" si="3">M15/$C$21*100</f>
        <v>-3.5332540747332096E-3</v>
      </c>
      <c r="O15" s="102">
        <f t="shared" ref="O15:O17" si="4">(K15/1000-M15)/$C$21*100</f>
        <v>8.4810824036079854E-2</v>
      </c>
      <c r="P15" s="103" t="str">
        <f t="shared" ref="P15:P17" si="5">IF(O15&lt;-0.05,"Ne / No","Taip / Yes")</f>
        <v>Taip / Yes</v>
      </c>
    </row>
    <row r="16" spans="1:17" x14ac:dyDescent="0.25">
      <c r="B16" s="92" t="s">
        <v>7</v>
      </c>
      <c r="C16" s="94">
        <v>6</v>
      </c>
      <c r="D16" s="95">
        <f t="shared" si="0"/>
        <v>0.51552914367841718</v>
      </c>
      <c r="E16" s="96">
        <v>294713.59999999998</v>
      </c>
      <c r="F16" s="97">
        <v>289487.59999999998</v>
      </c>
      <c r="G16" s="98">
        <f t="shared" si="1"/>
        <v>5226</v>
      </c>
      <c r="H16" s="96">
        <v>11069</v>
      </c>
      <c r="I16" s="104">
        <v>2615.4</v>
      </c>
      <c r="J16" s="98">
        <v>-711.40000000000009</v>
      </c>
      <c r="K16" s="99">
        <f t="shared" si="2"/>
        <v>12968.2</v>
      </c>
      <c r="L16" s="100">
        <f>K16/1000/$C$21*100</f>
        <v>1.9416053854805382E-2</v>
      </c>
      <c r="M16" s="100">
        <v>-1.3440000000000001</v>
      </c>
      <c r="N16" s="101">
        <f t="shared" si="3"/>
        <v>-2.0122435172852384E-3</v>
      </c>
      <c r="O16" s="102">
        <f t="shared" si="4"/>
        <v>2.1428297372090618E-2</v>
      </c>
      <c r="P16" s="103" t="str">
        <f t="shared" si="5"/>
        <v>Taip / Yes</v>
      </c>
    </row>
    <row r="17" spans="1:17" x14ac:dyDescent="0.25">
      <c r="B17" s="93" t="s">
        <v>12</v>
      </c>
      <c r="C17" s="105">
        <v>11</v>
      </c>
      <c r="D17" s="106">
        <f t="shared" si="0"/>
        <v>0.31613476520650002</v>
      </c>
      <c r="E17" s="107">
        <v>183607.9</v>
      </c>
      <c r="F17" s="108">
        <v>177520.7</v>
      </c>
      <c r="G17" s="109">
        <f t="shared" si="1"/>
        <v>6087.1999999999825</v>
      </c>
      <c r="H17" s="107">
        <v>17630.099999999999</v>
      </c>
      <c r="I17" s="109">
        <v>2437.1999999999998</v>
      </c>
      <c r="J17" s="109">
        <v>603.59999999999991</v>
      </c>
      <c r="K17" s="110">
        <f t="shared" si="2"/>
        <v>21883.699999999979</v>
      </c>
      <c r="L17" s="111">
        <f>K17/1000/$C$21*100</f>
        <v>3.2764385014296828E-2</v>
      </c>
      <c r="M17" s="111">
        <v>-0.81100000000000005</v>
      </c>
      <c r="N17" s="112">
        <f>M17/$C$21*100</f>
        <v>-1.2142332533618516E-3</v>
      </c>
      <c r="O17" s="102">
        <f t="shared" si="4"/>
        <v>3.3978618267658675E-2</v>
      </c>
      <c r="P17" s="113" t="str">
        <f t="shared" si="5"/>
        <v>Taip / Yes</v>
      </c>
    </row>
    <row r="18" spans="1:17" ht="30" customHeight="1" x14ac:dyDescent="0.25">
      <c r="B18" s="77"/>
      <c r="C18" s="68"/>
      <c r="D18" s="68"/>
      <c r="E18" s="78"/>
      <c r="F18" s="79"/>
      <c r="G18" s="80"/>
      <c r="H18" s="80"/>
      <c r="I18" s="79"/>
      <c r="J18" s="79"/>
      <c r="K18" s="79"/>
      <c r="L18" s="68"/>
      <c r="M18" s="68"/>
      <c r="N18" s="68"/>
      <c r="O18" s="180" t="s">
        <v>132</v>
      </c>
      <c r="P18" s="169">
        <f>COUNTIF($P$14:$P$17,"Ne / No")</f>
        <v>0</v>
      </c>
    </row>
    <row r="19" spans="1:17" ht="28.2" customHeight="1" x14ac:dyDescent="0.25">
      <c r="B19" s="68"/>
      <c r="C19" s="68"/>
      <c r="D19" s="68"/>
      <c r="E19" s="68"/>
      <c r="F19" s="79"/>
      <c r="G19" s="79"/>
      <c r="H19" s="79"/>
      <c r="I19" s="79"/>
      <c r="J19" s="79"/>
      <c r="K19" s="79"/>
      <c r="L19" s="68"/>
      <c r="M19" s="81"/>
      <c r="N19" s="81"/>
      <c r="O19" s="181"/>
      <c r="P19" s="170"/>
    </row>
    <row r="20" spans="1:17" x14ac:dyDescent="0.25">
      <c r="B20" s="68"/>
      <c r="C20" s="68"/>
      <c r="D20" s="68"/>
      <c r="E20" s="68"/>
      <c r="F20" s="68"/>
      <c r="G20" s="82"/>
      <c r="H20" s="82"/>
      <c r="I20" s="68"/>
      <c r="J20" s="68"/>
      <c r="K20" s="68"/>
      <c r="L20" s="68"/>
      <c r="M20" s="81"/>
      <c r="N20" s="81"/>
      <c r="O20" s="68"/>
      <c r="P20" s="68"/>
    </row>
    <row r="21" spans="1:17" x14ac:dyDescent="0.25">
      <c r="B21" s="83" t="s">
        <v>112</v>
      </c>
      <c r="C21" s="137">
        <v>66791.120878511749</v>
      </c>
      <c r="D21" s="84" t="s">
        <v>113</v>
      </c>
      <c r="E21" s="14"/>
      <c r="F21" s="68"/>
      <c r="G21" s="14"/>
      <c r="H21" s="68"/>
      <c r="I21" s="68"/>
      <c r="J21" s="68"/>
      <c r="K21" s="68"/>
      <c r="L21" s="68"/>
      <c r="M21" s="68"/>
      <c r="N21" s="68"/>
      <c r="O21" s="68"/>
      <c r="P21" s="85"/>
    </row>
    <row r="22" spans="1:17" x14ac:dyDescent="0.25">
      <c r="B22" s="86" t="s">
        <v>94</v>
      </c>
      <c r="C22" s="138">
        <v>56153.488808496921</v>
      </c>
      <c r="D22" s="84" t="s">
        <v>95</v>
      </c>
      <c r="E22" s="87"/>
      <c r="F22" s="68"/>
      <c r="G22" s="87"/>
      <c r="H22" s="68"/>
      <c r="I22" s="81"/>
      <c r="J22" s="81"/>
      <c r="K22" s="81"/>
      <c r="L22" s="81"/>
      <c r="M22" s="68"/>
      <c r="N22" s="68"/>
      <c r="O22" s="68"/>
      <c r="P22" s="85"/>
    </row>
    <row r="23" spans="1:17" ht="15.75" customHeight="1" x14ac:dyDescent="0.25">
      <c r="A23" s="176" t="s">
        <v>100</v>
      </c>
      <c r="B23" s="176"/>
      <c r="C23" s="139">
        <v>-0.4</v>
      </c>
      <c r="D23" s="84" t="s">
        <v>101</v>
      </c>
      <c r="E23" s="87"/>
      <c r="F23" s="68"/>
      <c r="G23" s="87"/>
      <c r="H23" s="68"/>
      <c r="I23" s="68"/>
      <c r="J23" s="68"/>
      <c r="K23" s="68"/>
      <c r="L23" s="68"/>
      <c r="M23" s="68"/>
      <c r="N23" s="68"/>
      <c r="O23" s="68"/>
      <c r="P23" s="68"/>
    </row>
    <row r="24" spans="1:17" x14ac:dyDescent="0.25">
      <c r="B24" s="88"/>
      <c r="C24" s="87"/>
      <c r="D24" s="87"/>
      <c r="E24" s="87"/>
      <c r="F24" s="8"/>
      <c r="G24" s="8"/>
    </row>
    <row r="25" spans="1:17" x14ac:dyDescent="0.25">
      <c r="B25" s="86" t="s">
        <v>63</v>
      </c>
      <c r="C25" s="87"/>
      <c r="D25" s="84" t="s">
        <v>70</v>
      </c>
      <c r="E25" s="84"/>
      <c r="F25" s="8"/>
      <c r="G25" s="8"/>
    </row>
    <row r="26" spans="1:17" x14ac:dyDescent="0.25">
      <c r="B26" s="83" t="s">
        <v>89</v>
      </c>
      <c r="C26" s="139" t="s">
        <v>88</v>
      </c>
      <c r="D26" s="89" t="s">
        <v>90</v>
      </c>
      <c r="E26" s="90"/>
      <c r="F26" s="24"/>
      <c r="G26" s="8"/>
    </row>
    <row r="27" spans="1:17" x14ac:dyDescent="0.25">
      <c r="B27" s="86" t="s">
        <v>64</v>
      </c>
      <c r="C27" s="137"/>
      <c r="D27" s="84" t="s">
        <v>71</v>
      </c>
      <c r="E27" s="84"/>
      <c r="F27" s="8"/>
      <c r="G27" s="8"/>
    </row>
    <row r="28" spans="1:17" ht="14.4" thickBot="1" x14ac:dyDescent="0.3">
      <c r="B28" s="91"/>
      <c r="C28" s="91"/>
      <c r="D28" s="91"/>
      <c r="E28" s="91"/>
      <c r="F28" s="64"/>
      <c r="G28" s="64"/>
      <c r="H28" s="65"/>
      <c r="I28" s="65"/>
      <c r="J28" s="65"/>
      <c r="K28" s="65"/>
      <c r="L28" s="65"/>
      <c r="M28" s="65"/>
      <c r="N28" s="65"/>
      <c r="O28" s="65"/>
      <c r="P28" s="65"/>
      <c r="Q28" s="65"/>
    </row>
  </sheetData>
  <mergeCells count="20">
    <mergeCell ref="B6:M6"/>
    <mergeCell ref="B7:M7"/>
    <mergeCell ref="B10:B11"/>
    <mergeCell ref="C10:C11"/>
    <mergeCell ref="D10:D11"/>
    <mergeCell ref="F10:F11"/>
    <mergeCell ref="G10:G11"/>
    <mergeCell ref="H10:H11"/>
    <mergeCell ref="J10:J11"/>
    <mergeCell ref="K10:K11"/>
    <mergeCell ref="L10:L11"/>
    <mergeCell ref="P18:P19"/>
    <mergeCell ref="M10:M11"/>
    <mergeCell ref="N10:N11"/>
    <mergeCell ref="O10:O11"/>
    <mergeCell ref="A23:B23"/>
    <mergeCell ref="E10:E11"/>
    <mergeCell ref="I10:I11"/>
    <mergeCell ref="P10:P11"/>
    <mergeCell ref="O18:O19"/>
  </mergeCells>
  <hyperlinks>
    <hyperlink ref="B1" location="'Turinys | Content'!A1" display="↖ atgal į turinį / back to content" xr:uid="{607E786E-67A0-472E-82F7-AE5BB5B39B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tabColor theme="7"/>
  </sheetPr>
  <dimension ref="A1:M78"/>
  <sheetViews>
    <sheetView showGridLines="0" showRowColHeaders="0" zoomScaleNormal="100" workbookViewId="0"/>
  </sheetViews>
  <sheetFormatPr defaultColWidth="9.109375" defaultRowHeight="13.8" x14ac:dyDescent="0.25"/>
  <cols>
    <col min="1" max="1" width="9.109375" style="8" customWidth="1"/>
    <col min="2" max="2" width="23.88671875" style="8" customWidth="1"/>
    <col min="3" max="3" width="12.44140625" style="8" customWidth="1"/>
    <col min="4" max="4" width="22.6640625" style="8" customWidth="1"/>
    <col min="5" max="5" width="25.6640625" style="8" customWidth="1"/>
    <col min="6" max="6" width="33.6640625" style="8" customWidth="1"/>
    <col min="7" max="7" width="18.33203125" style="8" customWidth="1"/>
    <col min="8" max="8" width="38" style="8" customWidth="1"/>
    <col min="9" max="9" width="35.5546875" style="8" customWidth="1"/>
    <col min="10" max="10" width="42.6640625" style="8" customWidth="1"/>
    <col min="11" max="11" width="22" style="8" customWidth="1"/>
    <col min="12" max="12" width="9.109375" style="8"/>
    <col min="13" max="13" width="12.6640625" style="8" bestFit="1" customWidth="1"/>
    <col min="14" max="16384" width="9.109375" style="8"/>
  </cols>
  <sheetData>
    <row r="1" spans="1:13" x14ac:dyDescent="0.25">
      <c r="B1" s="45" t="s">
        <v>92</v>
      </c>
    </row>
    <row r="2" spans="1:13" x14ac:dyDescent="0.25">
      <c r="B2" s="9"/>
    </row>
    <row r="3" spans="1:13" s="12" customFormat="1" ht="14.4" thickBot="1" x14ac:dyDescent="0.3">
      <c r="B3" s="13"/>
      <c r="C3" s="13"/>
      <c r="D3" s="13"/>
      <c r="E3" s="13"/>
    </row>
    <row r="4" spans="1:13" ht="15.6" customHeight="1" x14ac:dyDescent="0.25">
      <c r="B4" s="114" t="s">
        <v>104</v>
      </c>
      <c r="C4" s="115"/>
      <c r="D4" s="115"/>
      <c r="E4" s="115"/>
      <c r="F4" s="115"/>
      <c r="G4" s="115"/>
      <c r="H4" s="115"/>
      <c r="I4" s="115"/>
      <c r="J4" s="115"/>
      <c r="K4" s="115"/>
    </row>
    <row r="5" spans="1:13" ht="15.6" customHeight="1" x14ac:dyDescent="0.25">
      <c r="B5" s="26" t="s">
        <v>105</v>
      </c>
      <c r="C5" s="23"/>
      <c r="D5" s="23"/>
      <c r="E5" s="23"/>
      <c r="F5" s="23"/>
      <c r="G5" s="23"/>
      <c r="H5" s="23"/>
      <c r="I5" s="23"/>
      <c r="J5" s="23"/>
      <c r="K5" s="23"/>
    </row>
    <row r="6" spans="1:13" ht="45.6" customHeight="1" x14ac:dyDescent="0.25">
      <c r="A6" s="87"/>
      <c r="B6" s="189" t="s">
        <v>133</v>
      </c>
      <c r="C6" s="189"/>
      <c r="D6" s="189"/>
      <c r="E6" s="189"/>
      <c r="F6" s="189"/>
      <c r="G6" s="189"/>
      <c r="H6" s="189"/>
      <c r="I6" s="189"/>
      <c r="J6" s="189"/>
      <c r="K6" s="189"/>
    </row>
    <row r="7" spans="1:13" ht="31.2" customHeight="1" x14ac:dyDescent="0.25">
      <c r="A7" s="87"/>
      <c r="B7" s="189" t="s">
        <v>134</v>
      </c>
      <c r="C7" s="189"/>
      <c r="D7" s="189"/>
      <c r="E7" s="189"/>
      <c r="F7" s="189"/>
      <c r="G7" s="189"/>
      <c r="H7" s="189"/>
      <c r="I7" s="189"/>
      <c r="J7" s="189"/>
      <c r="K7" s="116"/>
    </row>
    <row r="8" spans="1:13" ht="45" customHeight="1" x14ac:dyDescent="0.25">
      <c r="A8" s="87"/>
      <c r="B8" s="197" t="s">
        <v>117</v>
      </c>
      <c r="C8" s="199" t="s">
        <v>118</v>
      </c>
      <c r="D8" s="199" t="s">
        <v>119</v>
      </c>
      <c r="E8" s="199" t="s">
        <v>120</v>
      </c>
      <c r="F8" s="199" t="s">
        <v>121</v>
      </c>
      <c r="G8" s="199" t="s">
        <v>122</v>
      </c>
      <c r="H8" s="202" t="s">
        <v>150</v>
      </c>
      <c r="I8" s="202" t="s">
        <v>135</v>
      </c>
      <c r="J8" s="202" t="s">
        <v>136</v>
      </c>
      <c r="K8" s="190" t="s">
        <v>129</v>
      </c>
    </row>
    <row r="9" spans="1:13" ht="44.4" customHeight="1" x14ac:dyDescent="0.25">
      <c r="A9" s="87"/>
      <c r="B9" s="198"/>
      <c r="C9" s="200"/>
      <c r="D9" s="201"/>
      <c r="E9" s="201"/>
      <c r="F9" s="201"/>
      <c r="G9" s="201"/>
      <c r="H9" s="203"/>
      <c r="I9" s="203"/>
      <c r="J9" s="203"/>
      <c r="K9" s="191"/>
    </row>
    <row r="10" spans="1:13" ht="17.25" customHeight="1" x14ac:dyDescent="0.25">
      <c r="A10" s="87"/>
      <c r="B10" s="120"/>
      <c r="C10" s="117"/>
      <c r="D10" s="118"/>
      <c r="E10" s="119">
        <v>1</v>
      </c>
      <c r="F10" s="119">
        <v>2</v>
      </c>
      <c r="G10" s="119" t="s">
        <v>96</v>
      </c>
      <c r="H10" s="119">
        <v>4</v>
      </c>
      <c r="I10" s="119" t="s">
        <v>97</v>
      </c>
      <c r="J10" s="119">
        <v>6</v>
      </c>
      <c r="K10" s="121"/>
    </row>
    <row r="11" spans="1:13" ht="76.5" customHeight="1" x14ac:dyDescent="0.3">
      <c r="A11" s="87"/>
      <c r="B11" s="120"/>
      <c r="C11" s="117"/>
      <c r="D11" s="118" t="s">
        <v>69</v>
      </c>
      <c r="E11" s="72" t="s">
        <v>146</v>
      </c>
      <c r="F11" s="72" t="s">
        <v>147</v>
      </c>
      <c r="G11" s="118" t="s">
        <v>69</v>
      </c>
      <c r="H11" s="118" t="s">
        <v>148</v>
      </c>
      <c r="I11" s="118" t="s">
        <v>69</v>
      </c>
      <c r="J11" s="118" t="s">
        <v>69</v>
      </c>
      <c r="K11" s="122" t="s">
        <v>69</v>
      </c>
      <c r="L11"/>
    </row>
    <row r="12" spans="1:13" ht="14.4" x14ac:dyDescent="0.3">
      <c r="A12" s="87"/>
      <c r="B12" s="128" t="s">
        <v>3</v>
      </c>
      <c r="C12" s="129">
        <v>2</v>
      </c>
      <c r="D12" s="95">
        <f>F12/$C$72/10</f>
        <v>0.14113085701632883</v>
      </c>
      <c r="E12" s="140">
        <v>85680.4</v>
      </c>
      <c r="F12" s="97">
        <v>79249.899999999994</v>
      </c>
      <c r="G12" s="98">
        <f>E12-F12</f>
        <v>6430.5</v>
      </c>
      <c r="H12" s="97">
        <v>6997.5</v>
      </c>
      <c r="I12" s="99">
        <f>G12+H12</f>
        <v>13428</v>
      </c>
      <c r="J12" s="130">
        <f>I12/1000/$C$71*100</f>
        <v>2.0104468712876623E-2</v>
      </c>
      <c r="K12" s="103" t="str">
        <f>+IF(($C$73+0.05&gt;=0)*(I12&lt;0),"Ne / No",IF(($C$73+0.05&lt;0)*(E12*1.015+H12-F12&lt;0),"Ne / No","Taip / Yes"))</f>
        <v>Taip / Yes</v>
      </c>
      <c r="L12"/>
      <c r="M12" s="11"/>
    </row>
    <row r="13" spans="1:13" ht="14.4" x14ac:dyDescent="0.3">
      <c r="A13" s="87"/>
      <c r="B13" s="128" t="s">
        <v>4</v>
      </c>
      <c r="C13" s="129">
        <v>3</v>
      </c>
      <c r="D13" s="95">
        <f t="shared" ref="D13:D67" si="0">F13/$C$72/10</f>
        <v>2.6329263441531386E-2</v>
      </c>
      <c r="E13" s="140">
        <v>15644.8</v>
      </c>
      <c r="F13" s="97">
        <v>14784.8</v>
      </c>
      <c r="G13" s="98">
        <f t="shared" ref="G13:G67" si="1">E13-F13</f>
        <v>860</v>
      </c>
      <c r="H13" s="97">
        <v>1029.9000000000001</v>
      </c>
      <c r="I13" s="99">
        <f t="shared" ref="I13:I66" si="2">G13+H13</f>
        <v>1889.9</v>
      </c>
      <c r="J13" s="130">
        <f t="shared" ref="J13:J67" si="3">I13/1000/$C$71*100</f>
        <v>2.8295677256825686E-3</v>
      </c>
      <c r="K13" s="103" t="str">
        <f t="shared" ref="K13:K67" si="4">+IF(($C$73+0.05&gt;=0)*(I13&lt;0),"Ne / No",IF(($C$73+0.05&lt;0)*(E13*1.015+H13-F13&lt;0),"Ne / No","Taip / Yes"))</f>
        <v>Taip / Yes</v>
      </c>
      <c r="L13"/>
      <c r="M13" s="11"/>
    </row>
    <row r="14" spans="1:13" ht="14.4" x14ac:dyDescent="0.3">
      <c r="A14" s="87"/>
      <c r="B14" s="128" t="s">
        <v>5</v>
      </c>
      <c r="C14" s="129">
        <v>4</v>
      </c>
      <c r="D14" s="95">
        <f t="shared" si="0"/>
        <v>8.1389956296151561E-2</v>
      </c>
      <c r="E14" s="140">
        <v>48007.9</v>
      </c>
      <c r="F14" s="97">
        <v>45703.3</v>
      </c>
      <c r="G14" s="98">
        <f t="shared" si="1"/>
        <v>2304.5999999999985</v>
      </c>
      <c r="H14" s="97">
        <v>3164.2</v>
      </c>
      <c r="I14" s="99">
        <f t="shared" si="2"/>
        <v>5468.7999999999984</v>
      </c>
      <c r="J14" s="130">
        <f t="shared" si="3"/>
        <v>8.1879146929535029E-3</v>
      </c>
      <c r="K14" s="103" t="str">
        <f t="shared" si="4"/>
        <v>Taip / Yes</v>
      </c>
      <c r="L14"/>
      <c r="M14" s="11"/>
    </row>
    <row r="15" spans="1:13" ht="14.4" x14ac:dyDescent="0.3">
      <c r="A15" s="87"/>
      <c r="B15" s="128" t="s">
        <v>8</v>
      </c>
      <c r="C15" s="129">
        <v>7</v>
      </c>
      <c r="D15" s="95">
        <f t="shared" si="0"/>
        <v>0.156025568239925</v>
      </c>
      <c r="E15" s="140">
        <v>86896.5</v>
      </c>
      <c r="F15" s="97">
        <v>87613.8</v>
      </c>
      <c r="G15" s="98">
        <f t="shared" si="1"/>
        <v>-717.30000000000291</v>
      </c>
      <c r="H15" s="97">
        <v>3367.5</v>
      </c>
      <c r="I15" s="99">
        <f t="shared" si="2"/>
        <v>2650.1999999999971</v>
      </c>
      <c r="J15" s="130">
        <f t="shared" si="3"/>
        <v>3.9678926856468255E-3</v>
      </c>
      <c r="K15" s="103" t="str">
        <f t="shared" si="4"/>
        <v>Taip / Yes</v>
      </c>
      <c r="L15"/>
      <c r="M15" s="11"/>
    </row>
    <row r="16" spans="1:13" ht="14.4" x14ac:dyDescent="0.3">
      <c r="A16" s="87"/>
      <c r="B16" s="128" t="s">
        <v>9</v>
      </c>
      <c r="C16" s="129">
        <v>8</v>
      </c>
      <c r="D16" s="95">
        <f t="shared" si="0"/>
        <v>3.1227623380270925E-2</v>
      </c>
      <c r="E16" s="140">
        <v>18569.900000000001</v>
      </c>
      <c r="F16" s="97">
        <v>17535.400000000001</v>
      </c>
      <c r="G16" s="98">
        <f t="shared" si="1"/>
        <v>1034.5</v>
      </c>
      <c r="H16" s="97">
        <v>3678.8</v>
      </c>
      <c r="I16" s="99">
        <f t="shared" si="2"/>
        <v>4713.3</v>
      </c>
      <c r="J16" s="130">
        <f t="shared" si="3"/>
        <v>7.0567763169795501E-3</v>
      </c>
      <c r="K16" s="103" t="str">
        <f t="shared" si="4"/>
        <v>Taip / Yes</v>
      </c>
      <c r="L16"/>
      <c r="M16" s="11"/>
    </row>
    <row r="17" spans="1:13" ht="14.4" x14ac:dyDescent="0.3">
      <c r="A17" s="87"/>
      <c r="B17" s="128" t="s">
        <v>10</v>
      </c>
      <c r="C17" s="129">
        <v>9</v>
      </c>
      <c r="D17" s="95">
        <f t="shared" si="0"/>
        <v>8.2699224901896226E-2</v>
      </c>
      <c r="E17" s="140">
        <v>48060.5</v>
      </c>
      <c r="F17" s="97">
        <v>46438.5</v>
      </c>
      <c r="G17" s="98">
        <f t="shared" si="1"/>
        <v>1622</v>
      </c>
      <c r="H17" s="97">
        <v>92.6</v>
      </c>
      <c r="I17" s="99">
        <f t="shared" si="2"/>
        <v>1714.6</v>
      </c>
      <c r="J17" s="130">
        <f t="shared" si="3"/>
        <v>2.567107689536659E-3</v>
      </c>
      <c r="K17" s="103" t="str">
        <f t="shared" si="4"/>
        <v>Taip / Yes</v>
      </c>
      <c r="L17"/>
      <c r="M17" s="11"/>
    </row>
    <row r="18" spans="1:13" ht="16.5" customHeight="1" x14ac:dyDescent="0.3">
      <c r="A18" s="87"/>
      <c r="B18" s="128" t="s">
        <v>11</v>
      </c>
      <c r="C18" s="129">
        <v>10</v>
      </c>
      <c r="D18" s="95">
        <f t="shared" si="0"/>
        <v>0.25945565109385377</v>
      </c>
      <c r="E18" s="140">
        <v>148751.5</v>
      </c>
      <c r="F18" s="97">
        <v>145693.4</v>
      </c>
      <c r="G18" s="98">
        <f t="shared" si="1"/>
        <v>3058.1000000000058</v>
      </c>
      <c r="H18" s="97">
        <v>10475.5</v>
      </c>
      <c r="I18" s="99">
        <f t="shared" si="2"/>
        <v>13533.600000000006</v>
      </c>
      <c r="J18" s="130">
        <f t="shared" si="3"/>
        <v>2.0262573560663327E-2</v>
      </c>
      <c r="K18" s="103" t="str">
        <f t="shared" si="4"/>
        <v>Taip / Yes</v>
      </c>
      <c r="L18"/>
      <c r="M18" s="11"/>
    </row>
    <row r="19" spans="1:13" ht="14.4" x14ac:dyDescent="0.3">
      <c r="A19" s="87"/>
      <c r="B19" s="128" t="s">
        <v>13</v>
      </c>
      <c r="C19" s="129">
        <v>12</v>
      </c>
      <c r="D19" s="95">
        <f t="shared" si="0"/>
        <v>6.767041693453979E-2</v>
      </c>
      <c r="E19" s="140">
        <v>37727.199999999997</v>
      </c>
      <c r="F19" s="97">
        <v>37999.300000000003</v>
      </c>
      <c r="G19" s="98">
        <f t="shared" si="1"/>
        <v>-272.10000000000582</v>
      </c>
      <c r="H19" s="97">
        <v>8375.7000000000007</v>
      </c>
      <c r="I19" s="99">
        <f t="shared" si="2"/>
        <v>8103.5999999999949</v>
      </c>
      <c r="J19" s="130">
        <f t="shared" si="3"/>
        <v>1.2132750421631434E-2</v>
      </c>
      <c r="K19" s="103" t="str">
        <f t="shared" si="4"/>
        <v>Taip / Yes</v>
      </c>
      <c r="L19"/>
      <c r="M19" s="11"/>
    </row>
    <row r="20" spans="1:13" ht="14.4" x14ac:dyDescent="0.3">
      <c r="A20" s="87"/>
      <c r="B20" s="128" t="s">
        <v>14</v>
      </c>
      <c r="C20" s="129">
        <v>13</v>
      </c>
      <c r="D20" s="95">
        <f t="shared" si="0"/>
        <v>7.1321837431301036E-2</v>
      </c>
      <c r="E20" s="140">
        <v>44224.7</v>
      </c>
      <c r="F20" s="97">
        <v>40049.699999999997</v>
      </c>
      <c r="G20" s="98">
        <f t="shared" si="1"/>
        <v>4175</v>
      </c>
      <c r="H20" s="97">
        <v>4274.8999999999996</v>
      </c>
      <c r="I20" s="99">
        <f t="shared" si="2"/>
        <v>8449.9</v>
      </c>
      <c r="J20" s="130">
        <f t="shared" si="3"/>
        <v>1.2651232512431946E-2</v>
      </c>
      <c r="K20" s="103" t="str">
        <f t="shared" si="4"/>
        <v>Taip / Yes</v>
      </c>
      <c r="L20"/>
      <c r="M20" s="11"/>
    </row>
    <row r="21" spans="1:13" ht="14.4" x14ac:dyDescent="0.3">
      <c r="A21" s="87"/>
      <c r="B21" s="128" t="s">
        <v>15</v>
      </c>
      <c r="C21" s="129">
        <v>14</v>
      </c>
      <c r="D21" s="95">
        <f t="shared" si="0"/>
        <v>6.8550504726921466E-2</v>
      </c>
      <c r="E21" s="140">
        <v>36244.800000000003</v>
      </c>
      <c r="F21" s="97">
        <v>38493.5</v>
      </c>
      <c r="G21" s="98">
        <f t="shared" si="1"/>
        <v>-2248.6999999999971</v>
      </c>
      <c r="H21" s="97">
        <v>3640.2</v>
      </c>
      <c r="I21" s="99">
        <f t="shared" si="2"/>
        <v>1391.5000000000027</v>
      </c>
      <c r="J21" s="130">
        <f t="shared" si="3"/>
        <v>2.0833607546892965E-3</v>
      </c>
      <c r="K21" s="103" t="str">
        <f t="shared" si="4"/>
        <v>Taip / Yes</v>
      </c>
      <c r="L21"/>
      <c r="M21" s="11"/>
    </row>
    <row r="22" spans="1:13" ht="14.4" x14ac:dyDescent="0.3">
      <c r="A22" s="87"/>
      <c r="B22" s="128" t="s">
        <v>16</v>
      </c>
      <c r="C22" s="129">
        <v>15</v>
      </c>
      <c r="D22" s="95">
        <f t="shared" si="0"/>
        <v>7.0354666892971429E-2</v>
      </c>
      <c r="E22" s="140">
        <v>41771.4</v>
      </c>
      <c r="F22" s="97">
        <v>39506.6</v>
      </c>
      <c r="G22" s="98">
        <f t="shared" si="1"/>
        <v>2264.8000000000029</v>
      </c>
      <c r="H22" s="97">
        <v>3585</v>
      </c>
      <c r="I22" s="99">
        <f t="shared" si="2"/>
        <v>5849.8000000000029</v>
      </c>
      <c r="J22" s="130">
        <f t="shared" si="3"/>
        <v>8.7583497971839234E-3</v>
      </c>
      <c r="K22" s="103" t="str">
        <f t="shared" si="4"/>
        <v>Taip / Yes</v>
      </c>
      <c r="L22"/>
      <c r="M22" s="11"/>
    </row>
    <row r="23" spans="1:13" ht="14.4" x14ac:dyDescent="0.3">
      <c r="A23" s="87"/>
      <c r="B23" s="128" t="s">
        <v>17</v>
      </c>
      <c r="C23" s="129">
        <v>16</v>
      </c>
      <c r="D23" s="95">
        <f t="shared" si="0"/>
        <v>7.7959359122448418E-2</v>
      </c>
      <c r="E23" s="140">
        <v>42997.9</v>
      </c>
      <c r="F23" s="97">
        <v>43776.9</v>
      </c>
      <c r="G23" s="98">
        <f t="shared" si="1"/>
        <v>-779</v>
      </c>
      <c r="H23" s="97">
        <v>2123</v>
      </c>
      <c r="I23" s="99">
        <f t="shared" si="2"/>
        <v>1344</v>
      </c>
      <c r="J23" s="130">
        <f t="shared" si="3"/>
        <v>2.0122435172852384E-3</v>
      </c>
      <c r="K23" s="103" t="str">
        <f t="shared" si="4"/>
        <v>Taip / Yes</v>
      </c>
      <c r="L23"/>
      <c r="M23" s="11"/>
    </row>
    <row r="24" spans="1:13" ht="14.4" x14ac:dyDescent="0.3">
      <c r="A24" s="87"/>
      <c r="B24" s="128" t="s">
        <v>18</v>
      </c>
      <c r="C24" s="129">
        <v>17</v>
      </c>
      <c r="D24" s="95">
        <f t="shared" si="0"/>
        <v>4.8543555491204482E-2</v>
      </c>
      <c r="E24" s="140">
        <v>26491.200000000001</v>
      </c>
      <c r="F24" s="97">
        <v>27258.9</v>
      </c>
      <c r="G24" s="98">
        <f t="shared" si="1"/>
        <v>-767.70000000000073</v>
      </c>
      <c r="H24" s="97">
        <v>3041</v>
      </c>
      <c r="I24" s="99">
        <f t="shared" si="2"/>
        <v>2273.2999999999993</v>
      </c>
      <c r="J24" s="130">
        <f t="shared" si="3"/>
        <v>3.4035961219081334E-3</v>
      </c>
      <c r="K24" s="103" t="str">
        <f t="shared" si="4"/>
        <v>Taip / Yes</v>
      </c>
      <c r="L24"/>
      <c r="M24" s="11"/>
    </row>
    <row r="25" spans="1:13" ht="14.4" x14ac:dyDescent="0.3">
      <c r="A25" s="87"/>
      <c r="B25" s="128" t="s">
        <v>19</v>
      </c>
      <c r="C25" s="129">
        <v>18</v>
      </c>
      <c r="D25" s="95">
        <f t="shared" si="0"/>
        <v>0.12991837470472706</v>
      </c>
      <c r="E25" s="140">
        <v>71587.7</v>
      </c>
      <c r="F25" s="97">
        <v>72953.7</v>
      </c>
      <c r="G25" s="98">
        <f t="shared" si="1"/>
        <v>-1366</v>
      </c>
      <c r="H25" s="97">
        <v>5655.9</v>
      </c>
      <c r="I25" s="99">
        <f t="shared" si="2"/>
        <v>4289.8999999999996</v>
      </c>
      <c r="J25" s="130">
        <f t="shared" si="3"/>
        <v>6.4228597208347794E-3</v>
      </c>
      <c r="K25" s="103" t="str">
        <f t="shared" si="4"/>
        <v>Taip / Yes</v>
      </c>
      <c r="L25"/>
      <c r="M25" s="11"/>
    </row>
    <row r="26" spans="1:13" ht="14.4" x14ac:dyDescent="0.3">
      <c r="A26" s="87"/>
      <c r="B26" s="128" t="s">
        <v>20</v>
      </c>
      <c r="C26" s="129">
        <v>19</v>
      </c>
      <c r="D26" s="95">
        <f t="shared" si="0"/>
        <v>6.8351051402868956E-2</v>
      </c>
      <c r="E26" s="140">
        <v>37797.199999999997</v>
      </c>
      <c r="F26" s="97">
        <v>38381.5</v>
      </c>
      <c r="G26" s="98">
        <f t="shared" si="1"/>
        <v>-584.30000000000291</v>
      </c>
      <c r="H26" s="97">
        <v>962.2</v>
      </c>
      <c r="I26" s="99">
        <f t="shared" si="2"/>
        <v>377.89999999999714</v>
      </c>
      <c r="J26" s="130">
        <f t="shared" si="3"/>
        <v>5.6579376873667098E-4</v>
      </c>
      <c r="K26" s="103" t="str">
        <f t="shared" si="4"/>
        <v>Taip / Yes</v>
      </c>
      <c r="L26"/>
      <c r="M26" s="11"/>
    </row>
    <row r="27" spans="1:13" ht="14.4" x14ac:dyDescent="0.3">
      <c r="A27" s="87" t="s">
        <v>21</v>
      </c>
      <c r="B27" s="128" t="s">
        <v>22</v>
      </c>
      <c r="C27" s="129">
        <v>20</v>
      </c>
      <c r="D27" s="95">
        <f t="shared" si="0"/>
        <v>7.7189148741620667E-2</v>
      </c>
      <c r="E27" s="140">
        <v>43007.5</v>
      </c>
      <c r="F27" s="97">
        <v>43344.4</v>
      </c>
      <c r="G27" s="98">
        <f t="shared" si="1"/>
        <v>-336.90000000000146</v>
      </c>
      <c r="H27" s="97">
        <v>2536.6</v>
      </c>
      <c r="I27" s="99">
        <f t="shared" si="2"/>
        <v>2199.6999999999985</v>
      </c>
      <c r="J27" s="130">
        <f t="shared" si="3"/>
        <v>3.2934018340567976E-3</v>
      </c>
      <c r="K27" s="103" t="str">
        <f t="shared" si="4"/>
        <v>Taip / Yes</v>
      </c>
      <c r="L27"/>
      <c r="M27" s="11"/>
    </row>
    <row r="28" spans="1:13" ht="14.4" x14ac:dyDescent="0.3">
      <c r="A28" s="87" t="s">
        <v>21</v>
      </c>
      <c r="B28" s="128" t="s">
        <v>23</v>
      </c>
      <c r="C28" s="129">
        <v>21</v>
      </c>
      <c r="D28" s="95">
        <f t="shared" si="0"/>
        <v>7.7201970741024042E-2</v>
      </c>
      <c r="E28" s="140">
        <v>45270.2</v>
      </c>
      <c r="F28" s="97">
        <v>43351.6</v>
      </c>
      <c r="G28" s="98">
        <f t="shared" si="1"/>
        <v>1918.5999999999985</v>
      </c>
      <c r="H28" s="97">
        <v>311.39999999999998</v>
      </c>
      <c r="I28" s="99">
        <f t="shared" si="2"/>
        <v>2229.9999999999986</v>
      </c>
      <c r="J28" s="130">
        <f t="shared" si="3"/>
        <v>3.3387671454955946E-3</v>
      </c>
      <c r="K28" s="103" t="str">
        <f t="shared" si="4"/>
        <v>Taip / Yes</v>
      </c>
      <c r="L28"/>
      <c r="M28" s="11"/>
    </row>
    <row r="29" spans="1:13" ht="14.4" customHeight="1" x14ac:dyDescent="0.3">
      <c r="A29" s="87"/>
      <c r="B29" s="128" t="s">
        <v>24</v>
      </c>
      <c r="C29" s="129">
        <v>22</v>
      </c>
      <c r="D29" s="95">
        <f t="shared" si="0"/>
        <v>0.2865341110838574</v>
      </c>
      <c r="E29" s="140">
        <v>160055.5</v>
      </c>
      <c r="F29" s="97">
        <v>160898.9</v>
      </c>
      <c r="G29" s="98">
        <f t="shared" si="1"/>
        <v>-843.39999999999418</v>
      </c>
      <c r="H29" s="97">
        <v>11909.1</v>
      </c>
      <c r="I29" s="99">
        <f t="shared" si="2"/>
        <v>11065.700000000006</v>
      </c>
      <c r="J29" s="130">
        <f t="shared" si="3"/>
        <v>1.6567621346148271E-2</v>
      </c>
      <c r="K29" s="103" t="str">
        <f t="shared" si="4"/>
        <v>Taip / Yes</v>
      </c>
      <c r="L29"/>
      <c r="M29" s="11"/>
    </row>
    <row r="30" spans="1:13" ht="14.4" x14ac:dyDescent="0.3">
      <c r="A30" s="87"/>
      <c r="B30" s="128" t="s">
        <v>25</v>
      </c>
      <c r="C30" s="129">
        <v>23</v>
      </c>
      <c r="D30" s="95">
        <f t="shared" si="0"/>
        <v>0.13845622355744971</v>
      </c>
      <c r="E30" s="140">
        <v>79003.399999999994</v>
      </c>
      <c r="F30" s="97">
        <v>77748</v>
      </c>
      <c r="G30" s="98">
        <f t="shared" si="1"/>
        <v>1255.3999999999942</v>
      </c>
      <c r="H30" s="97">
        <v>6355.3</v>
      </c>
      <c r="I30" s="99">
        <f t="shared" si="2"/>
        <v>7610.6999999999944</v>
      </c>
      <c r="J30" s="130">
        <f t="shared" si="3"/>
        <v>1.1394778078127048E-2</v>
      </c>
      <c r="K30" s="103" t="str">
        <f t="shared" si="4"/>
        <v>Taip / Yes</v>
      </c>
      <c r="L30"/>
      <c r="M30" s="11"/>
    </row>
    <row r="31" spans="1:13" ht="14.4" x14ac:dyDescent="0.3">
      <c r="A31" s="87"/>
      <c r="B31" s="128" t="s">
        <v>26</v>
      </c>
      <c r="C31" s="129">
        <v>24</v>
      </c>
      <c r="D31" s="95">
        <f t="shared" si="0"/>
        <v>8.1328873715660471E-2</v>
      </c>
      <c r="E31" s="140">
        <v>45381.599999999999</v>
      </c>
      <c r="F31" s="97">
        <v>45669</v>
      </c>
      <c r="G31" s="98">
        <f t="shared" si="1"/>
        <v>-287.40000000000146</v>
      </c>
      <c r="H31" s="97">
        <v>3438.4</v>
      </c>
      <c r="I31" s="99">
        <f t="shared" si="2"/>
        <v>3150.9999999999986</v>
      </c>
      <c r="J31" s="130">
        <f t="shared" si="3"/>
        <v>4.7176929486352553E-3</v>
      </c>
      <c r="K31" s="103" t="str">
        <f t="shared" si="4"/>
        <v>Taip / Yes</v>
      </c>
      <c r="L31"/>
      <c r="M31" s="11"/>
    </row>
    <row r="32" spans="1:13" ht="15.75" customHeight="1" x14ac:dyDescent="0.3">
      <c r="A32" s="87"/>
      <c r="B32" s="128" t="s">
        <v>27</v>
      </c>
      <c r="C32" s="129">
        <v>25</v>
      </c>
      <c r="D32" s="95">
        <f t="shared" si="0"/>
        <v>0.17144954310556046</v>
      </c>
      <c r="E32" s="140">
        <v>98201.4</v>
      </c>
      <c r="F32" s="97">
        <v>96274.9</v>
      </c>
      <c r="G32" s="98">
        <f t="shared" si="1"/>
        <v>1926.5</v>
      </c>
      <c r="H32" s="97">
        <v>9512.7000000000007</v>
      </c>
      <c r="I32" s="99">
        <f t="shared" si="2"/>
        <v>11439.2</v>
      </c>
      <c r="J32" s="130">
        <f t="shared" si="3"/>
        <v>1.7126827412893824E-2</v>
      </c>
      <c r="K32" s="103" t="str">
        <f t="shared" si="4"/>
        <v>Taip / Yes</v>
      </c>
      <c r="L32"/>
      <c r="M32" s="11"/>
    </row>
    <row r="33" spans="1:13" ht="14.4" x14ac:dyDescent="0.3">
      <c r="A33" s="87"/>
      <c r="B33" s="128" t="s">
        <v>28</v>
      </c>
      <c r="C33" s="129">
        <v>26</v>
      </c>
      <c r="D33" s="95">
        <f t="shared" si="0"/>
        <v>0.10346605568558827</v>
      </c>
      <c r="E33" s="140">
        <v>58501.3</v>
      </c>
      <c r="F33" s="97">
        <v>58099.8</v>
      </c>
      <c r="G33" s="98">
        <f t="shared" si="1"/>
        <v>401.5</v>
      </c>
      <c r="H33" s="97">
        <v>3469.5</v>
      </c>
      <c r="I33" s="99">
        <f t="shared" si="2"/>
        <v>3871</v>
      </c>
      <c r="J33" s="130">
        <f t="shared" si="3"/>
        <v>5.7956805471809213E-3</v>
      </c>
      <c r="K33" s="103" t="str">
        <f t="shared" si="4"/>
        <v>Taip / Yes</v>
      </c>
      <c r="L33"/>
      <c r="M33" s="11"/>
    </row>
    <row r="34" spans="1:13" ht="14.4" x14ac:dyDescent="0.3">
      <c r="A34" s="87"/>
      <c r="B34" s="128" t="s">
        <v>29</v>
      </c>
      <c r="C34" s="129">
        <v>27</v>
      </c>
      <c r="D34" s="95">
        <f t="shared" si="0"/>
        <v>5.4364565137011898E-2</v>
      </c>
      <c r="E34" s="140">
        <v>30957.9</v>
      </c>
      <c r="F34" s="97">
        <v>30527.599999999999</v>
      </c>
      <c r="G34" s="98">
        <f t="shared" si="1"/>
        <v>430.30000000000291</v>
      </c>
      <c r="H34" s="97">
        <v>1526.5</v>
      </c>
      <c r="I34" s="99">
        <f t="shared" si="2"/>
        <v>1956.8000000000029</v>
      </c>
      <c r="J34" s="130">
        <f t="shared" si="3"/>
        <v>2.9297307400474406E-3</v>
      </c>
      <c r="K34" s="103" t="str">
        <f t="shared" si="4"/>
        <v>Taip / Yes</v>
      </c>
      <c r="L34"/>
      <c r="M34" s="11"/>
    </row>
    <row r="35" spans="1:13" ht="14.4" x14ac:dyDescent="0.3">
      <c r="A35" s="87"/>
      <c r="B35" s="128" t="s">
        <v>30</v>
      </c>
      <c r="C35" s="129">
        <v>28</v>
      </c>
      <c r="D35" s="95">
        <f t="shared" si="0"/>
        <v>5.7671572483132504E-2</v>
      </c>
      <c r="E35" s="140">
        <v>33293.199999999997</v>
      </c>
      <c r="F35" s="97">
        <v>32384.6</v>
      </c>
      <c r="G35" s="98">
        <f t="shared" si="1"/>
        <v>908.59999999999854</v>
      </c>
      <c r="H35" s="97">
        <v>1868.7</v>
      </c>
      <c r="I35" s="99">
        <f t="shared" si="2"/>
        <v>2777.2999999999984</v>
      </c>
      <c r="J35" s="130">
        <f t="shared" si="3"/>
        <v>4.1581874408900968E-3</v>
      </c>
      <c r="K35" s="103" t="str">
        <f t="shared" si="4"/>
        <v>Taip / Yes</v>
      </c>
      <c r="L35"/>
      <c r="M35" s="11"/>
    </row>
    <row r="36" spans="1:13" ht="14.4" x14ac:dyDescent="0.3">
      <c r="A36" s="87"/>
      <c r="B36" s="128" t="s">
        <v>31</v>
      </c>
      <c r="C36" s="129">
        <v>30</v>
      </c>
      <c r="D36" s="95">
        <f t="shared" si="0"/>
        <v>0.14424375353814831</v>
      </c>
      <c r="E36" s="140">
        <v>84791.1</v>
      </c>
      <c r="F36" s="97">
        <v>80997.899999999994</v>
      </c>
      <c r="G36" s="98">
        <f t="shared" si="1"/>
        <v>3793.2000000000116</v>
      </c>
      <c r="H36" s="97">
        <v>2639.2</v>
      </c>
      <c r="I36" s="99">
        <f t="shared" si="2"/>
        <v>6432.4000000000115</v>
      </c>
      <c r="J36" s="130">
        <f t="shared" si="3"/>
        <v>9.630621429007136E-3</v>
      </c>
      <c r="K36" s="103" t="str">
        <f t="shared" si="4"/>
        <v>Taip / Yes</v>
      </c>
      <c r="L36"/>
      <c r="M36" s="11"/>
    </row>
    <row r="37" spans="1:13" ht="14.4" x14ac:dyDescent="0.3">
      <c r="A37" s="87"/>
      <c r="B37" s="128" t="s">
        <v>32</v>
      </c>
      <c r="C37" s="129">
        <v>31</v>
      </c>
      <c r="D37" s="95">
        <f t="shared" si="0"/>
        <v>5.3304078936357725E-2</v>
      </c>
      <c r="E37" s="140">
        <v>29493.200000000001</v>
      </c>
      <c r="F37" s="97">
        <v>29932.1</v>
      </c>
      <c r="G37" s="98">
        <f t="shared" si="1"/>
        <v>-438.89999999999782</v>
      </c>
      <c r="H37" s="97">
        <v>1284.5</v>
      </c>
      <c r="I37" s="99">
        <f t="shared" si="2"/>
        <v>845.60000000000218</v>
      </c>
      <c r="J37" s="130">
        <f t="shared" si="3"/>
        <v>1.2660365462919656E-3</v>
      </c>
      <c r="K37" s="103" t="str">
        <f t="shared" si="4"/>
        <v>Taip / Yes</v>
      </c>
      <c r="L37"/>
      <c r="M37" s="11"/>
    </row>
    <row r="38" spans="1:13" ht="14.4" x14ac:dyDescent="0.3">
      <c r="A38" s="87"/>
      <c r="B38" s="128" t="s">
        <v>33</v>
      </c>
      <c r="C38" s="129">
        <v>32</v>
      </c>
      <c r="D38" s="95">
        <f t="shared" si="0"/>
        <v>6.4581027411626468E-2</v>
      </c>
      <c r="E38" s="140">
        <v>35694.199999999997</v>
      </c>
      <c r="F38" s="97">
        <v>36264.5</v>
      </c>
      <c r="G38" s="98">
        <f t="shared" si="1"/>
        <v>-570.30000000000291</v>
      </c>
      <c r="H38" s="97">
        <v>972.5</v>
      </c>
      <c r="I38" s="99">
        <f t="shared" si="2"/>
        <v>402.19999999999709</v>
      </c>
      <c r="J38" s="130">
        <f t="shared" si="3"/>
        <v>6.0217585018758704E-4</v>
      </c>
      <c r="K38" s="103" t="str">
        <f t="shared" si="4"/>
        <v>Taip / Yes</v>
      </c>
      <c r="L38"/>
      <c r="M38" s="11"/>
    </row>
    <row r="39" spans="1:13" ht="14.4" x14ac:dyDescent="0.3">
      <c r="A39" s="87"/>
      <c r="B39" s="128" t="s">
        <v>34</v>
      </c>
      <c r="C39" s="129">
        <v>33</v>
      </c>
      <c r="D39" s="95">
        <f t="shared" si="0"/>
        <v>9.3947858128482525E-2</v>
      </c>
      <c r="E39" s="140">
        <v>54946.3</v>
      </c>
      <c r="F39" s="97">
        <v>52755</v>
      </c>
      <c r="G39" s="98">
        <f t="shared" si="1"/>
        <v>2191.3000000000029</v>
      </c>
      <c r="H39" s="97">
        <v>5618.4</v>
      </c>
      <c r="I39" s="99">
        <f t="shared" si="2"/>
        <v>7809.7000000000025</v>
      </c>
      <c r="J39" s="130">
        <f t="shared" si="3"/>
        <v>1.1692721872725098E-2</v>
      </c>
      <c r="K39" s="103" t="str">
        <f t="shared" si="4"/>
        <v>Taip / Yes</v>
      </c>
      <c r="L39"/>
      <c r="M39" s="11"/>
    </row>
    <row r="40" spans="1:13" ht="14.4" x14ac:dyDescent="0.3">
      <c r="A40" s="87"/>
      <c r="B40" s="128" t="s">
        <v>35</v>
      </c>
      <c r="C40" s="129">
        <v>34</v>
      </c>
      <c r="D40" s="95">
        <f t="shared" si="0"/>
        <v>7.3030546935125867E-2</v>
      </c>
      <c r="E40" s="140">
        <v>41272.800000000003</v>
      </c>
      <c r="F40" s="97">
        <v>41009.199999999997</v>
      </c>
      <c r="G40" s="98">
        <f t="shared" si="1"/>
        <v>263.60000000000582</v>
      </c>
      <c r="H40" s="97">
        <v>1431.9</v>
      </c>
      <c r="I40" s="99">
        <f t="shared" si="2"/>
        <v>1695.5000000000059</v>
      </c>
      <c r="J40" s="130">
        <f t="shared" si="3"/>
        <v>2.5385110740752483E-3</v>
      </c>
      <c r="K40" s="103" t="str">
        <f t="shared" si="4"/>
        <v>Taip / Yes</v>
      </c>
      <c r="L40"/>
      <c r="M40" s="11"/>
    </row>
    <row r="41" spans="1:13" ht="14.4" x14ac:dyDescent="0.3">
      <c r="A41" s="87"/>
      <c r="B41" s="128" t="s">
        <v>36</v>
      </c>
      <c r="C41" s="129">
        <v>35</v>
      </c>
      <c r="D41" s="95">
        <f t="shared" si="0"/>
        <v>9.8913355480764742E-2</v>
      </c>
      <c r="E41" s="140">
        <v>56125.3</v>
      </c>
      <c r="F41" s="97">
        <v>55543.3</v>
      </c>
      <c r="G41" s="98">
        <f t="shared" si="1"/>
        <v>582</v>
      </c>
      <c r="H41" s="97">
        <v>2820.4</v>
      </c>
      <c r="I41" s="99">
        <f t="shared" si="2"/>
        <v>3402.4</v>
      </c>
      <c r="J41" s="130">
        <f t="shared" si="3"/>
        <v>5.0940902851274519E-3</v>
      </c>
      <c r="K41" s="103" t="str">
        <f t="shared" si="4"/>
        <v>Taip / Yes</v>
      </c>
      <c r="L41"/>
      <c r="M41" s="11"/>
    </row>
    <row r="42" spans="1:13" ht="14.4" x14ac:dyDescent="0.3">
      <c r="A42" s="87"/>
      <c r="B42" s="128" t="s">
        <v>37</v>
      </c>
      <c r="C42" s="129">
        <v>36</v>
      </c>
      <c r="D42" s="95">
        <f t="shared" si="0"/>
        <v>7.8753610752157518E-2</v>
      </c>
      <c r="E42" s="140">
        <v>44058.6</v>
      </c>
      <c r="F42" s="97">
        <v>44222.9</v>
      </c>
      <c r="G42" s="98">
        <f t="shared" si="1"/>
        <v>-164.30000000000291</v>
      </c>
      <c r="H42" s="97">
        <v>0</v>
      </c>
      <c r="I42" s="99">
        <f t="shared" si="2"/>
        <v>-164.30000000000291</v>
      </c>
      <c r="J42" s="130">
        <f t="shared" si="3"/>
        <v>-2.4599078116813286E-4</v>
      </c>
      <c r="K42" s="103" t="str">
        <f t="shared" si="4"/>
        <v>Taip / Yes</v>
      </c>
      <c r="L42"/>
      <c r="M42" s="11"/>
    </row>
    <row r="43" spans="1:13" ht="14.4" x14ac:dyDescent="0.3">
      <c r="A43" s="87"/>
      <c r="B43" s="128" t="s">
        <v>38</v>
      </c>
      <c r="C43" s="129">
        <v>37</v>
      </c>
      <c r="D43" s="95">
        <f t="shared" si="0"/>
        <v>0.10965427314764235</v>
      </c>
      <c r="E43" s="140">
        <v>59782.9</v>
      </c>
      <c r="F43" s="97">
        <v>61574.7</v>
      </c>
      <c r="G43" s="98">
        <f t="shared" si="1"/>
        <v>-1791.7999999999956</v>
      </c>
      <c r="H43" s="97">
        <v>5607.6</v>
      </c>
      <c r="I43" s="99">
        <f t="shared" si="2"/>
        <v>3815.8000000000047</v>
      </c>
      <c r="J43" s="130">
        <f t="shared" si="3"/>
        <v>5.7130348312924269E-3</v>
      </c>
      <c r="K43" s="103" t="str">
        <f t="shared" si="4"/>
        <v>Taip / Yes</v>
      </c>
      <c r="L43"/>
      <c r="M43" s="11"/>
    </row>
    <row r="44" spans="1:13" ht="14.4" x14ac:dyDescent="0.3">
      <c r="A44" s="87"/>
      <c r="B44" s="128" t="s">
        <v>39</v>
      </c>
      <c r="C44" s="129">
        <v>38</v>
      </c>
      <c r="D44" s="95">
        <f t="shared" si="0"/>
        <v>9.2233271874931147E-2</v>
      </c>
      <c r="E44" s="140">
        <v>52372.2</v>
      </c>
      <c r="F44" s="97">
        <v>51792.2</v>
      </c>
      <c r="G44" s="98">
        <f t="shared" si="1"/>
        <v>580</v>
      </c>
      <c r="H44" s="97">
        <v>2271.5</v>
      </c>
      <c r="I44" s="99">
        <f t="shared" si="2"/>
        <v>2851.5</v>
      </c>
      <c r="J44" s="130">
        <f t="shared" si="3"/>
        <v>4.2692800517402218E-3</v>
      </c>
      <c r="K44" s="103" t="str">
        <f t="shared" si="4"/>
        <v>Taip / Yes</v>
      </c>
      <c r="L44"/>
      <c r="M44" s="11"/>
    </row>
    <row r="45" spans="1:13" ht="14.4" x14ac:dyDescent="0.3">
      <c r="A45" s="87"/>
      <c r="B45" s="128" t="s">
        <v>40</v>
      </c>
      <c r="C45" s="129">
        <v>39</v>
      </c>
      <c r="D45" s="95">
        <f t="shared" si="0"/>
        <v>8.9731201158022453E-2</v>
      </c>
      <c r="E45" s="140">
        <v>51200.6</v>
      </c>
      <c r="F45" s="97">
        <v>50387.199999999997</v>
      </c>
      <c r="G45" s="98">
        <f t="shared" si="1"/>
        <v>813.40000000000146</v>
      </c>
      <c r="H45" s="97">
        <v>0</v>
      </c>
      <c r="I45" s="99">
        <f t="shared" si="2"/>
        <v>813.40000000000146</v>
      </c>
      <c r="J45" s="130">
        <f t="shared" si="3"/>
        <v>1.2178265453570056E-3</v>
      </c>
      <c r="K45" s="103" t="str">
        <f t="shared" si="4"/>
        <v>Taip / Yes</v>
      </c>
      <c r="L45"/>
      <c r="M45" s="11"/>
    </row>
    <row r="46" spans="1:13" ht="14.4" x14ac:dyDescent="0.3">
      <c r="A46" s="87"/>
      <c r="B46" s="128" t="s">
        <v>41</v>
      </c>
      <c r="C46" s="129">
        <v>40</v>
      </c>
      <c r="D46" s="95">
        <f t="shared" si="0"/>
        <v>4.5989662526707151E-2</v>
      </c>
      <c r="E46" s="140">
        <v>26371.5</v>
      </c>
      <c r="F46" s="97">
        <v>25824.799999999999</v>
      </c>
      <c r="G46" s="98">
        <f t="shared" si="1"/>
        <v>546.70000000000073</v>
      </c>
      <c r="H46" s="97">
        <v>1534.9</v>
      </c>
      <c r="I46" s="99">
        <f t="shared" si="2"/>
        <v>2081.6000000000008</v>
      </c>
      <c r="J46" s="130">
        <f t="shared" si="3"/>
        <v>3.1165819237953529E-3</v>
      </c>
      <c r="K46" s="103" t="str">
        <f t="shared" si="4"/>
        <v>Taip / Yes</v>
      </c>
      <c r="L46"/>
      <c r="M46" s="11"/>
    </row>
    <row r="47" spans="1:13" ht="14.4" x14ac:dyDescent="0.3">
      <c r="A47" s="87"/>
      <c r="B47" s="128" t="s">
        <v>42</v>
      </c>
      <c r="C47" s="129">
        <v>41</v>
      </c>
      <c r="D47" s="95">
        <f t="shared" si="0"/>
        <v>8.1399394712379031E-2</v>
      </c>
      <c r="E47" s="140">
        <v>47785</v>
      </c>
      <c r="F47" s="97">
        <v>45708.6</v>
      </c>
      <c r="G47" s="98">
        <f t="shared" si="1"/>
        <v>2076.4000000000015</v>
      </c>
      <c r="H47" s="97">
        <v>2342.4</v>
      </c>
      <c r="I47" s="99">
        <f t="shared" si="2"/>
        <v>4418.8000000000011</v>
      </c>
      <c r="J47" s="130">
        <f t="shared" si="3"/>
        <v>6.615849445074414E-3</v>
      </c>
      <c r="K47" s="103" t="str">
        <f t="shared" si="4"/>
        <v>Taip / Yes</v>
      </c>
      <c r="L47"/>
      <c r="M47" s="11"/>
    </row>
    <row r="48" spans="1:13" ht="14.4" x14ac:dyDescent="0.3">
      <c r="A48" s="87"/>
      <c r="B48" s="128" t="s">
        <v>43</v>
      </c>
      <c r="C48" s="129">
        <v>42</v>
      </c>
      <c r="D48" s="95">
        <f t="shared" si="0"/>
        <v>9.7046507984298272E-2</v>
      </c>
      <c r="E48" s="140">
        <v>55445.9</v>
      </c>
      <c r="F48" s="97">
        <v>54495</v>
      </c>
      <c r="G48" s="98">
        <f t="shared" si="1"/>
        <v>950.90000000000146</v>
      </c>
      <c r="H48" s="97">
        <v>2877.8</v>
      </c>
      <c r="I48" s="99">
        <f t="shared" si="2"/>
        <v>3828.7000000000016</v>
      </c>
      <c r="J48" s="130">
        <f t="shared" si="3"/>
        <v>5.732348775766366E-3</v>
      </c>
      <c r="K48" s="103" t="str">
        <f t="shared" si="4"/>
        <v>Taip / Yes</v>
      </c>
      <c r="L48"/>
      <c r="M48" s="11"/>
    </row>
    <row r="49" spans="1:13" ht="14.4" x14ac:dyDescent="0.3">
      <c r="A49" s="87"/>
      <c r="B49" s="128" t="s">
        <v>44</v>
      </c>
      <c r="C49" s="129">
        <v>43</v>
      </c>
      <c r="D49" s="95">
        <f t="shared" si="0"/>
        <v>0.11180373888095822</v>
      </c>
      <c r="E49" s="140">
        <v>62498.400000000001</v>
      </c>
      <c r="F49" s="97">
        <v>62781.7</v>
      </c>
      <c r="G49" s="98">
        <f t="shared" si="1"/>
        <v>-283.29999999999563</v>
      </c>
      <c r="H49" s="97">
        <v>0</v>
      </c>
      <c r="I49" s="99">
        <f t="shared" si="2"/>
        <v>-283.29999999999563</v>
      </c>
      <c r="J49" s="130">
        <f t="shared" si="3"/>
        <v>-4.2415817592775235E-4</v>
      </c>
      <c r="K49" s="103" t="str">
        <f t="shared" si="4"/>
        <v>Taip / Yes</v>
      </c>
      <c r="L49"/>
      <c r="M49" s="11"/>
    </row>
    <row r="50" spans="1:13" ht="14.4" x14ac:dyDescent="0.3">
      <c r="A50" s="87"/>
      <c r="B50" s="128" t="s">
        <v>45</v>
      </c>
      <c r="C50" s="129">
        <v>44</v>
      </c>
      <c r="D50" s="95">
        <f t="shared" si="0"/>
        <v>6.6777150976104621E-2</v>
      </c>
      <c r="E50" s="140">
        <v>39168.1</v>
      </c>
      <c r="F50" s="97">
        <v>37497.699999999997</v>
      </c>
      <c r="G50" s="98">
        <f t="shared" si="1"/>
        <v>1670.4000000000015</v>
      </c>
      <c r="H50" s="97">
        <v>1933.7</v>
      </c>
      <c r="I50" s="99">
        <f t="shared" si="2"/>
        <v>3604.1000000000013</v>
      </c>
      <c r="J50" s="130">
        <f t="shared" si="3"/>
        <v>5.3960765332200372E-3</v>
      </c>
      <c r="K50" s="103" t="str">
        <f t="shared" si="4"/>
        <v>Taip / Yes</v>
      </c>
      <c r="L50"/>
      <c r="M50" s="11"/>
    </row>
    <row r="51" spans="1:13" ht="14.4" x14ac:dyDescent="0.3">
      <c r="A51" s="87"/>
      <c r="B51" s="128" t="s">
        <v>46</v>
      </c>
      <c r="C51" s="129">
        <v>45</v>
      </c>
      <c r="D51" s="95">
        <f t="shared" si="0"/>
        <v>0.12440349029467521</v>
      </c>
      <c r="E51" s="140">
        <v>68930.100000000006</v>
      </c>
      <c r="F51" s="97">
        <v>69856.899999999994</v>
      </c>
      <c r="G51" s="98">
        <f t="shared" si="1"/>
        <v>-926.79999999998836</v>
      </c>
      <c r="H51" s="97">
        <v>5301.9</v>
      </c>
      <c r="I51" s="99">
        <f t="shared" si="2"/>
        <v>4375.1000000000113</v>
      </c>
      <c r="J51" s="130">
        <f t="shared" si="3"/>
        <v>6.5504215866627E-3</v>
      </c>
      <c r="K51" s="103" t="str">
        <f t="shared" si="4"/>
        <v>Taip / Yes</v>
      </c>
      <c r="L51"/>
      <c r="M51" s="11"/>
    </row>
    <row r="52" spans="1:13" ht="14.4" x14ac:dyDescent="0.3">
      <c r="A52" s="87"/>
      <c r="B52" s="128" t="s">
        <v>47</v>
      </c>
      <c r="C52" s="129">
        <v>46</v>
      </c>
      <c r="D52" s="95">
        <f t="shared" si="0"/>
        <v>4.3134096409580394E-2</v>
      </c>
      <c r="E52" s="140">
        <v>26077.3</v>
      </c>
      <c r="F52" s="97">
        <v>24221.3</v>
      </c>
      <c r="G52" s="98">
        <f t="shared" si="1"/>
        <v>1856</v>
      </c>
      <c r="H52" s="97">
        <v>1372.8</v>
      </c>
      <c r="I52" s="99">
        <f t="shared" si="2"/>
        <v>3228.8</v>
      </c>
      <c r="J52" s="130">
        <f t="shared" si="3"/>
        <v>4.8341754974781086E-3</v>
      </c>
      <c r="K52" s="103" t="str">
        <f t="shared" si="4"/>
        <v>Taip / Yes</v>
      </c>
      <c r="L52"/>
      <c r="M52" s="11"/>
    </row>
    <row r="53" spans="1:13" ht="14.4" x14ac:dyDescent="0.3">
      <c r="A53" s="87"/>
      <c r="B53" s="128" t="s">
        <v>48</v>
      </c>
      <c r="C53" s="129">
        <v>47</v>
      </c>
      <c r="D53" s="95">
        <f t="shared" si="0"/>
        <v>7.1782538993197337E-2</v>
      </c>
      <c r="E53" s="140">
        <v>39364.6</v>
      </c>
      <c r="F53" s="97">
        <v>40308.400000000001</v>
      </c>
      <c r="G53" s="98">
        <f t="shared" si="1"/>
        <v>-943.80000000000291</v>
      </c>
      <c r="H53" s="97">
        <v>1870.1</v>
      </c>
      <c r="I53" s="99">
        <f t="shared" si="2"/>
        <v>926.299999999997</v>
      </c>
      <c r="J53" s="130">
        <f t="shared" si="3"/>
        <v>1.3868609896289512E-3</v>
      </c>
      <c r="K53" s="103" t="str">
        <f t="shared" si="4"/>
        <v>Taip / Yes</v>
      </c>
      <c r="L53"/>
      <c r="M53" s="11"/>
    </row>
    <row r="54" spans="1:13" ht="14.4" x14ac:dyDescent="0.3">
      <c r="A54" s="87"/>
      <c r="B54" s="128" t="s">
        <v>49</v>
      </c>
      <c r="C54" s="129">
        <v>48</v>
      </c>
      <c r="D54" s="95">
        <f t="shared" si="0"/>
        <v>0.11005068662919673</v>
      </c>
      <c r="E54" s="140">
        <v>64552.4</v>
      </c>
      <c r="F54" s="97">
        <v>61797.3</v>
      </c>
      <c r="G54" s="98">
        <f t="shared" si="1"/>
        <v>2755.0999999999985</v>
      </c>
      <c r="H54" s="97">
        <v>4923.3999999999996</v>
      </c>
      <c r="I54" s="99">
        <f t="shared" si="2"/>
        <v>7678.4999999999982</v>
      </c>
      <c r="J54" s="130">
        <f t="shared" si="3"/>
        <v>1.1496288576990104E-2</v>
      </c>
      <c r="K54" s="103" t="str">
        <f t="shared" si="4"/>
        <v>Taip / Yes</v>
      </c>
      <c r="L54"/>
      <c r="M54" s="11"/>
    </row>
    <row r="55" spans="1:13" ht="14.4" x14ac:dyDescent="0.3">
      <c r="A55" s="87"/>
      <c r="B55" s="128" t="s">
        <v>50</v>
      </c>
      <c r="C55" s="129">
        <v>49</v>
      </c>
      <c r="D55" s="95">
        <f t="shared" si="0"/>
        <v>0.1198470503400257</v>
      </c>
      <c r="E55" s="140">
        <v>66526.2</v>
      </c>
      <c r="F55" s="97">
        <v>67298.3</v>
      </c>
      <c r="G55" s="98">
        <f t="shared" si="1"/>
        <v>-772.10000000000582</v>
      </c>
      <c r="H55" s="97">
        <v>4270.8</v>
      </c>
      <c r="I55" s="99">
        <f>G55+H55</f>
        <v>3498.6999999999944</v>
      </c>
      <c r="J55" s="130">
        <f t="shared" si="3"/>
        <v>5.2382711264329258E-3</v>
      </c>
      <c r="K55" s="103" t="str">
        <f t="shared" si="4"/>
        <v>Taip / Yes</v>
      </c>
      <c r="L55"/>
      <c r="M55" s="11"/>
    </row>
    <row r="56" spans="1:13" ht="14.4" x14ac:dyDescent="0.3">
      <c r="A56" s="87"/>
      <c r="B56" s="128" t="s">
        <v>51</v>
      </c>
      <c r="C56" s="129">
        <v>50</v>
      </c>
      <c r="D56" s="95">
        <f t="shared" si="0"/>
        <v>0.10842407353821851</v>
      </c>
      <c r="E56" s="140">
        <v>61425.2</v>
      </c>
      <c r="F56" s="97">
        <v>60883.9</v>
      </c>
      <c r="G56" s="98">
        <f t="shared" si="1"/>
        <v>541.29999999999563</v>
      </c>
      <c r="H56" s="97">
        <v>4226.6000000000004</v>
      </c>
      <c r="I56" s="99">
        <f t="shared" si="2"/>
        <v>4767.899999999996</v>
      </c>
      <c r="J56" s="130">
        <f t="shared" si="3"/>
        <v>7.1385237098692544E-3</v>
      </c>
      <c r="K56" s="103" t="str">
        <f t="shared" si="4"/>
        <v>Taip / Yes</v>
      </c>
      <c r="L56"/>
      <c r="M56" s="11"/>
    </row>
    <row r="57" spans="1:13" ht="14.4" x14ac:dyDescent="0.3">
      <c r="A57" s="87"/>
      <c r="B57" s="128" t="s">
        <v>52</v>
      </c>
      <c r="C57" s="129">
        <v>51</v>
      </c>
      <c r="D57" s="95">
        <f t="shared" si="0"/>
        <v>0.10716805184666285</v>
      </c>
      <c r="E57" s="140">
        <v>60815.8</v>
      </c>
      <c r="F57" s="97">
        <v>60178.6</v>
      </c>
      <c r="G57" s="98">
        <f t="shared" si="1"/>
        <v>637.20000000000437</v>
      </c>
      <c r="H57" s="97">
        <v>4220.8999999999996</v>
      </c>
      <c r="I57" s="99">
        <f t="shared" si="2"/>
        <v>4858.100000000004</v>
      </c>
      <c r="J57" s="130">
        <f t="shared" si="3"/>
        <v>7.2735716006870708E-3</v>
      </c>
      <c r="K57" s="103" t="str">
        <f t="shared" si="4"/>
        <v>Taip / Yes</v>
      </c>
      <c r="L57"/>
      <c r="M57" s="11"/>
    </row>
    <row r="58" spans="1:13" ht="14.4" x14ac:dyDescent="0.3">
      <c r="A58" s="87"/>
      <c r="B58" s="128" t="s">
        <v>53</v>
      </c>
      <c r="C58" s="129">
        <v>52</v>
      </c>
      <c r="D58" s="95">
        <f t="shared" si="0"/>
        <v>0.10101206746644224</v>
      </c>
      <c r="E58" s="140">
        <v>57719.9</v>
      </c>
      <c r="F58" s="97">
        <v>56721.8</v>
      </c>
      <c r="G58" s="98">
        <f t="shared" si="1"/>
        <v>998.09999999999854</v>
      </c>
      <c r="H58" s="97">
        <v>2544.1</v>
      </c>
      <c r="I58" s="99">
        <f t="shared" si="2"/>
        <v>3542.1999999999985</v>
      </c>
      <c r="J58" s="130">
        <f t="shared" si="3"/>
        <v>5.3033995438450656E-3</v>
      </c>
      <c r="K58" s="103" t="str">
        <f t="shared" si="4"/>
        <v>Taip / Yes</v>
      </c>
      <c r="L58"/>
      <c r="M58" s="11"/>
    </row>
    <row r="59" spans="1:13" ht="14.4" x14ac:dyDescent="0.3">
      <c r="A59" s="87"/>
      <c r="B59" s="128" t="s">
        <v>54</v>
      </c>
      <c r="C59" s="129">
        <v>53</v>
      </c>
      <c r="D59" s="95">
        <f t="shared" si="0"/>
        <v>6.5769911689639443E-2</v>
      </c>
      <c r="E59" s="140">
        <v>38563.300000000003</v>
      </c>
      <c r="F59" s="97">
        <v>36932.1</v>
      </c>
      <c r="G59" s="98">
        <f t="shared" si="1"/>
        <v>1631.2000000000044</v>
      </c>
      <c r="H59" s="97">
        <v>2827.2</v>
      </c>
      <c r="I59" s="99">
        <f t="shared" si="2"/>
        <v>4458.4000000000042</v>
      </c>
      <c r="J59" s="130">
        <f t="shared" si="3"/>
        <v>6.6751387629944313E-3</v>
      </c>
      <c r="K59" s="103" t="str">
        <f t="shared" si="4"/>
        <v>Taip / Yes</v>
      </c>
      <c r="L59"/>
      <c r="M59" s="11"/>
    </row>
    <row r="60" spans="1:13" ht="14.4" x14ac:dyDescent="0.3">
      <c r="A60" s="87"/>
      <c r="B60" s="128" t="s">
        <v>55</v>
      </c>
      <c r="C60" s="129">
        <v>54</v>
      </c>
      <c r="D60" s="95">
        <f t="shared" si="0"/>
        <v>0.10330417794312066</v>
      </c>
      <c r="E60" s="140">
        <v>57587.199999999997</v>
      </c>
      <c r="F60" s="97">
        <v>58008.9</v>
      </c>
      <c r="G60" s="98">
        <f t="shared" si="1"/>
        <v>-421.70000000000437</v>
      </c>
      <c r="H60" s="97">
        <v>1462.9</v>
      </c>
      <c r="I60" s="99">
        <f t="shared" si="2"/>
        <v>1041.1999999999957</v>
      </c>
      <c r="J60" s="130">
        <f t="shared" si="3"/>
        <v>1.5588898438968612E-3</v>
      </c>
      <c r="K60" s="103" t="str">
        <f t="shared" si="4"/>
        <v>Taip / Yes</v>
      </c>
      <c r="L60"/>
      <c r="M60" s="11"/>
    </row>
    <row r="61" spans="1:13" ht="14.4" x14ac:dyDescent="0.3">
      <c r="A61" s="87"/>
      <c r="B61" s="128" t="s">
        <v>56</v>
      </c>
      <c r="C61" s="129">
        <v>55</v>
      </c>
      <c r="D61" s="95">
        <f t="shared" si="0"/>
        <v>0.28503838923678865</v>
      </c>
      <c r="E61" s="140">
        <v>165541</v>
      </c>
      <c r="F61" s="97">
        <v>160059</v>
      </c>
      <c r="G61" s="98">
        <f t="shared" si="1"/>
        <v>5482</v>
      </c>
      <c r="H61" s="97">
        <v>10072.5</v>
      </c>
      <c r="I61" s="99">
        <f t="shared" si="2"/>
        <v>15554.5</v>
      </c>
      <c r="J61" s="130">
        <f t="shared" si="3"/>
        <v>2.3288275141081283E-2</v>
      </c>
      <c r="K61" s="103" t="str">
        <f t="shared" si="4"/>
        <v>Taip / Yes</v>
      </c>
      <c r="L61"/>
      <c r="M61" s="11"/>
    </row>
    <row r="62" spans="1:13" ht="14.4" x14ac:dyDescent="0.3">
      <c r="A62" s="87"/>
      <c r="B62" s="128" t="s">
        <v>57</v>
      </c>
      <c r="C62" s="129">
        <v>56</v>
      </c>
      <c r="D62" s="95">
        <f t="shared" si="0"/>
        <v>4.7814838525112639E-2</v>
      </c>
      <c r="E62" s="140">
        <v>27638.6</v>
      </c>
      <c r="F62" s="97">
        <v>26849.7</v>
      </c>
      <c r="G62" s="98">
        <f t="shared" si="1"/>
        <v>788.89999999999782</v>
      </c>
      <c r="H62" s="97">
        <v>2682.8</v>
      </c>
      <c r="I62" s="99">
        <f t="shared" si="2"/>
        <v>3471.699999999998</v>
      </c>
      <c r="J62" s="130">
        <f t="shared" si="3"/>
        <v>5.1978465914874691E-3</v>
      </c>
      <c r="K62" s="103" t="str">
        <f t="shared" si="4"/>
        <v>Taip / Yes</v>
      </c>
      <c r="L62"/>
      <c r="M62" s="11"/>
    </row>
    <row r="63" spans="1:13" ht="14.4" x14ac:dyDescent="0.3">
      <c r="A63" s="87"/>
      <c r="B63" s="128" t="s">
        <v>58</v>
      </c>
      <c r="C63" s="129">
        <v>57</v>
      </c>
      <c r="D63" s="95">
        <f t="shared" si="0"/>
        <v>7.4831147434674908E-2</v>
      </c>
      <c r="E63" s="140">
        <v>43869</v>
      </c>
      <c r="F63" s="97">
        <v>42020.3</v>
      </c>
      <c r="G63" s="98">
        <f t="shared" si="1"/>
        <v>1848.6999999999971</v>
      </c>
      <c r="H63" s="97">
        <v>832.6</v>
      </c>
      <c r="I63" s="99">
        <f t="shared" si="2"/>
        <v>2681.299999999997</v>
      </c>
      <c r="J63" s="130">
        <f t="shared" si="3"/>
        <v>4.0144557610840058E-3</v>
      </c>
      <c r="K63" s="103" t="str">
        <f t="shared" si="4"/>
        <v>Taip / Yes</v>
      </c>
      <c r="L63"/>
      <c r="M63" s="11"/>
    </row>
    <row r="64" spans="1:13" ht="13.2" customHeight="1" x14ac:dyDescent="0.3">
      <c r="A64" s="87"/>
      <c r="B64" s="128" t="s">
        <v>59</v>
      </c>
      <c r="C64" s="129">
        <v>58</v>
      </c>
      <c r="D64" s="95">
        <f t="shared" si="0"/>
        <v>3.1394487455839851E-2</v>
      </c>
      <c r="E64" s="140">
        <v>17688</v>
      </c>
      <c r="F64" s="97">
        <v>17629.099999999999</v>
      </c>
      <c r="G64" s="98">
        <f t="shared" si="1"/>
        <v>58.900000000001455</v>
      </c>
      <c r="H64" s="97">
        <v>1339.5</v>
      </c>
      <c r="I64" s="99">
        <f t="shared" si="2"/>
        <v>1398.4000000000015</v>
      </c>
      <c r="J64" s="130">
        <f t="shared" si="3"/>
        <v>2.0936914691753574E-3</v>
      </c>
      <c r="K64" s="103" t="str">
        <f t="shared" si="4"/>
        <v>Taip / Yes</v>
      </c>
      <c r="L64"/>
      <c r="M64" s="11"/>
    </row>
    <row r="65" spans="1:13" ht="13.2" customHeight="1" x14ac:dyDescent="0.3">
      <c r="A65" s="87"/>
      <c r="B65" s="128" t="s">
        <v>60</v>
      </c>
      <c r="C65" s="129">
        <v>59</v>
      </c>
      <c r="D65" s="95">
        <f t="shared" si="0"/>
        <v>3.6294272061179758E-2</v>
      </c>
      <c r="E65" s="140">
        <v>19887.900000000001</v>
      </c>
      <c r="F65" s="97">
        <v>20380.5</v>
      </c>
      <c r="G65" s="98">
        <f t="shared" si="1"/>
        <v>-492.59999999999854</v>
      </c>
      <c r="H65" s="97">
        <v>780.1</v>
      </c>
      <c r="I65" s="99">
        <f t="shared" si="2"/>
        <v>287.50000000000148</v>
      </c>
      <c r="J65" s="130">
        <f t="shared" si="3"/>
        <v>4.3044643691927752E-4</v>
      </c>
      <c r="K65" s="103" t="str">
        <f t="shared" si="4"/>
        <v>Taip / Yes</v>
      </c>
      <c r="L65"/>
      <c r="M65" s="11"/>
    </row>
    <row r="66" spans="1:13" ht="14.4" x14ac:dyDescent="0.3">
      <c r="A66" s="87"/>
      <c r="B66" s="128" t="s">
        <v>61</v>
      </c>
      <c r="C66" s="129">
        <v>60</v>
      </c>
      <c r="D66" s="95">
        <f t="shared" si="0"/>
        <v>2.7957657365760079E-2</v>
      </c>
      <c r="E66" s="140">
        <v>15754</v>
      </c>
      <c r="F66" s="97">
        <v>15699.2</v>
      </c>
      <c r="G66" s="98">
        <f t="shared" si="1"/>
        <v>54.799999999999272</v>
      </c>
      <c r="H66" s="97">
        <v>420.3</v>
      </c>
      <c r="I66" s="99">
        <f t="shared" si="2"/>
        <v>475.09999999999928</v>
      </c>
      <c r="J66" s="130">
        <f t="shared" si="3"/>
        <v>7.1132209454033879E-4</v>
      </c>
      <c r="K66" s="103" t="str">
        <f t="shared" si="4"/>
        <v>Taip / Yes</v>
      </c>
      <c r="L66"/>
      <c r="M66" s="11"/>
    </row>
    <row r="67" spans="1:13" ht="14.4" x14ac:dyDescent="0.3">
      <c r="A67" s="87"/>
      <c r="B67" s="131" t="s">
        <v>62</v>
      </c>
      <c r="C67" s="132">
        <v>61</v>
      </c>
      <c r="D67" s="106">
        <f t="shared" si="0"/>
        <v>2.3248243834895287E-2</v>
      </c>
      <c r="E67" s="141">
        <v>13327.9</v>
      </c>
      <c r="F67" s="108">
        <v>13054.7</v>
      </c>
      <c r="G67" s="109">
        <f t="shared" si="1"/>
        <v>273.19999999999891</v>
      </c>
      <c r="H67" s="108">
        <v>621.79999999999995</v>
      </c>
      <c r="I67" s="110">
        <f>G67+H67</f>
        <v>894.99999999999886</v>
      </c>
      <c r="J67" s="133">
        <f t="shared" si="3"/>
        <v>1.3399984731921771E-3</v>
      </c>
      <c r="K67" s="113" t="str">
        <f t="shared" si="4"/>
        <v>Taip / Yes</v>
      </c>
      <c r="L67"/>
      <c r="M67" s="11"/>
    </row>
    <row r="68" spans="1:13" s="24" customFormat="1" x14ac:dyDescent="0.25">
      <c r="A68" s="123"/>
      <c r="B68" s="14"/>
      <c r="C68" s="14"/>
      <c r="D68" s="14"/>
      <c r="E68" s="14"/>
      <c r="F68" s="14"/>
      <c r="G68" s="14"/>
      <c r="H68" s="14"/>
      <c r="I68" s="14"/>
      <c r="J68" s="192" t="s">
        <v>137</v>
      </c>
      <c r="K68" s="194">
        <f>COUNTIF($K$12:$K$67,"Ne / No")</f>
        <v>0</v>
      </c>
      <c r="L68" s="8"/>
    </row>
    <row r="69" spans="1:13" x14ac:dyDescent="0.25">
      <c r="A69" s="87"/>
      <c r="B69" s="14"/>
      <c r="C69" s="14"/>
      <c r="D69" s="14"/>
      <c r="E69" s="14"/>
      <c r="F69" s="14"/>
      <c r="G69" s="14"/>
      <c r="H69" s="14"/>
      <c r="I69" s="14"/>
      <c r="J69" s="193"/>
      <c r="K69" s="195"/>
    </row>
    <row r="70" spans="1:13" ht="15" customHeight="1" x14ac:dyDescent="0.25">
      <c r="A70" s="87"/>
      <c r="B70" s="87"/>
      <c r="C70" s="87"/>
      <c r="D70" s="87"/>
      <c r="E70" s="87"/>
      <c r="F70" s="124"/>
      <c r="G70" s="124"/>
      <c r="H70" s="124"/>
      <c r="I70" s="124"/>
      <c r="J70" s="124"/>
      <c r="K70" s="125"/>
    </row>
    <row r="71" spans="1:13" x14ac:dyDescent="0.25">
      <c r="A71" s="87"/>
      <c r="B71" s="83" t="s">
        <v>112</v>
      </c>
      <c r="C71" s="137">
        <v>66791.120878511749</v>
      </c>
      <c r="D71" s="84" t="s">
        <v>113</v>
      </c>
      <c r="E71" s="87"/>
      <c r="F71" s="126"/>
      <c r="G71" s="87"/>
      <c r="H71" s="87"/>
      <c r="I71" s="87"/>
      <c r="J71" s="87"/>
      <c r="K71" s="125"/>
    </row>
    <row r="72" spans="1:13" x14ac:dyDescent="0.25">
      <c r="A72" s="87"/>
      <c r="B72" s="86" t="s">
        <v>94</v>
      </c>
      <c r="C72" s="138">
        <f>+'KĮ 4 str. 2 d. | CL 4.2.'!C22</f>
        <v>56153.488808496921</v>
      </c>
      <c r="D72" s="127" t="s">
        <v>95</v>
      </c>
      <c r="E72" s="14"/>
      <c r="F72" s="196"/>
      <c r="G72" s="196"/>
      <c r="H72" s="196"/>
      <c r="I72" s="196"/>
      <c r="J72" s="196"/>
      <c r="K72" s="87"/>
    </row>
    <row r="73" spans="1:13" ht="25.5" customHeight="1" x14ac:dyDescent="0.25">
      <c r="A73" s="188" t="s">
        <v>114</v>
      </c>
      <c r="B73" s="188"/>
      <c r="C73" s="139">
        <f>'KĮ 4 str. 2 d. | CL 4.2.'!C23</f>
        <v>-0.4</v>
      </c>
      <c r="D73" s="134" t="s">
        <v>115</v>
      </c>
      <c r="E73" s="14"/>
      <c r="F73" s="87"/>
      <c r="G73" s="87"/>
      <c r="H73" s="87"/>
      <c r="I73" s="87"/>
      <c r="J73" s="87"/>
      <c r="K73" s="87"/>
    </row>
    <row r="74" spans="1:13" x14ac:dyDescent="0.25">
      <c r="A74" s="87"/>
      <c r="B74" s="87"/>
      <c r="C74" s="87"/>
      <c r="D74" s="87"/>
      <c r="E74" s="87"/>
      <c r="F74" s="87"/>
      <c r="G74" s="87"/>
      <c r="H74" s="87"/>
      <c r="I74" s="87"/>
      <c r="J74" s="87"/>
      <c r="K74" s="87"/>
    </row>
    <row r="75" spans="1:13" x14ac:dyDescent="0.25">
      <c r="A75" s="87"/>
      <c r="B75" s="86" t="s">
        <v>63</v>
      </c>
      <c r="C75" s="87"/>
      <c r="D75" s="84" t="s">
        <v>70</v>
      </c>
      <c r="E75" s="87"/>
      <c r="F75" s="87"/>
      <c r="G75" s="87"/>
      <c r="H75" s="87"/>
      <c r="I75" s="87"/>
      <c r="J75" s="87"/>
      <c r="K75" s="87"/>
    </row>
    <row r="76" spans="1:13" s="18" customFormat="1" x14ac:dyDescent="0.25">
      <c r="A76" s="68"/>
      <c r="B76" s="83" t="s">
        <v>89</v>
      </c>
      <c r="C76" s="139" t="s">
        <v>88</v>
      </c>
      <c r="D76" s="89" t="s">
        <v>90</v>
      </c>
      <c r="E76" s="90"/>
      <c r="F76" s="123"/>
      <c r="G76" s="87"/>
      <c r="H76" s="68"/>
      <c r="I76" s="68"/>
      <c r="J76" s="68"/>
      <c r="K76" s="68"/>
    </row>
    <row r="77" spans="1:13" s="18" customFormat="1" x14ac:dyDescent="0.25">
      <c r="A77" s="68"/>
      <c r="B77" s="86" t="s">
        <v>64</v>
      </c>
      <c r="C77" s="137"/>
      <c r="D77" s="84" t="s">
        <v>71</v>
      </c>
      <c r="E77" s="84"/>
      <c r="F77" s="87"/>
      <c r="G77" s="87"/>
      <c r="H77" s="68"/>
      <c r="I77" s="68"/>
      <c r="J77" s="68"/>
      <c r="K77" s="68"/>
    </row>
    <row r="78" spans="1:13" ht="14.4" thickBot="1" x14ac:dyDescent="0.3">
      <c r="A78" s="87"/>
      <c r="B78" s="91"/>
      <c r="C78" s="91"/>
      <c r="D78" s="91"/>
      <c r="E78" s="91"/>
      <c r="F78" s="91"/>
      <c r="G78" s="91"/>
      <c r="H78" s="91"/>
      <c r="I78" s="91"/>
      <c r="J78" s="91"/>
      <c r="K78" s="91"/>
    </row>
  </sheetData>
  <mergeCells count="16">
    <mergeCell ref="A73:B73"/>
    <mergeCell ref="B6:K6"/>
    <mergeCell ref="K8:K9"/>
    <mergeCell ref="J68:J69"/>
    <mergeCell ref="K68:K69"/>
    <mergeCell ref="F72:J72"/>
    <mergeCell ref="B7:J7"/>
    <mergeCell ref="B8:B9"/>
    <mergeCell ref="C8:C9"/>
    <mergeCell ref="D8:D9"/>
    <mergeCell ref="F8:F9"/>
    <mergeCell ref="G8:G9"/>
    <mergeCell ref="H8:H9"/>
    <mergeCell ref="I8:I9"/>
    <mergeCell ref="J8:J9"/>
    <mergeCell ref="E8:E9"/>
  </mergeCells>
  <hyperlinks>
    <hyperlink ref="B1" location="'Turinys | Content'!A1" display="↖ atgal į turinį / back to content" xr:uid="{8D218AC5-05FF-47A5-9BA0-643D9E6CA424}"/>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6" ma:contentTypeDescription="Kurkite naują dokumentą." ma:contentTypeScope="" ma:versionID="7d7ee03f3ab44c3ba676affb3dc5b36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2741d6f96dcd68b2ecec132194d4662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Props1.xml><?xml version="1.0" encoding="utf-8"?>
<ds:datastoreItem xmlns:ds="http://schemas.openxmlformats.org/officeDocument/2006/customXml" ds:itemID="{8B35B9D2-5F8B-464C-A8C2-FE51097D4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7850A8-1473-4DED-9FE4-AA5919624984}">
  <ds:schemaRefs>
    <ds:schemaRef ds:uri="http://schemas.microsoft.com/sharepoint/v3/contenttype/forms"/>
  </ds:schemaRefs>
</ds:datastoreItem>
</file>

<file path=customXml/itemProps3.xml><?xml version="1.0" encoding="utf-8"?>
<ds:datastoreItem xmlns:ds="http://schemas.openxmlformats.org/officeDocument/2006/customXml" ds:itemID="{E8E35AB9-378A-4055-BC3D-E1FC931326DD}">
  <ds:schemaRefs>
    <ds:schemaRef ds:uri="http://purl.org/dc/terms/"/>
    <ds:schemaRef ds:uri="c102cb31-f5d5-4956-a0cb-1590ba369788"/>
    <ds:schemaRef ds:uri="http://schemas.microsoft.com/office/2006/documentManagement/types"/>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cef9cdfa-f4fd-4645-9be5-758c4949979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Turinys | Content</vt:lpstr>
      <vt:lpstr>Suvestinė | Summary</vt:lpstr>
      <vt:lpstr>KĮ 4 str. 2 d. | CL 4.2.</vt:lpstr>
      <vt:lpstr>KĮ 4 str. 4 d. | CL 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2023-05-30T05:26:45Z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