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6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7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theme/themeOverride8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9.xml" ContentType="application/vnd.openxmlformats-officedocument.themeOverride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0.xml" ContentType="application/vnd.openxmlformats-officedocument.themeOverride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5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filterPrivacy="1" showInkAnnotation="0"/>
  <xr:revisionPtr revIDLastSave="0" documentId="13_ncr:1_{C6B3AD78-13A0-403D-B188-9C0FEA7B018B}" xr6:coauthVersionLast="36" xr6:coauthVersionMax="45" xr10:uidLastSave="{00000000-0000-0000-0000-000000000000}"/>
  <bookViews>
    <workbookView xWindow="-120" yWindow="-120" windowWidth="20730" windowHeight="11160" tabRatio="879" xr2:uid="{00000000-000D-0000-FFFF-FFFF00000000}"/>
  </bookViews>
  <sheets>
    <sheet name="Turinys" sheetId="4" r:id="rId1"/>
    <sheet name="2016" sheetId="133" state="hidden" r:id="rId2"/>
    <sheet name="2017" sheetId="132" state="hidden" r:id="rId3"/>
    <sheet name="1 pav." sheetId="174" r:id="rId4"/>
    <sheet name="2 pav." sheetId="137" r:id="rId5"/>
    <sheet name="3 pav." sheetId="175" r:id="rId6"/>
    <sheet name="4 pav." sheetId="183" r:id="rId7"/>
    <sheet name="5 pav." sheetId="184" r:id="rId8"/>
    <sheet name="6 pav." sheetId="176" r:id="rId9"/>
    <sheet name="7 pav." sheetId="140" r:id="rId10"/>
    <sheet name="8 pav." sheetId="134" r:id="rId11"/>
    <sheet name="9 pav." sheetId="177" r:id="rId12"/>
    <sheet name="10 pav." sheetId="135" r:id="rId13"/>
    <sheet name="A.1 pav." sheetId="160" r:id="rId14"/>
    <sheet name="A. 2 pav." sheetId="161" r:id="rId15"/>
    <sheet name="1 lentelė" sheetId="146" r:id="rId16"/>
    <sheet name="11 pav." sheetId="179" r:id="rId17"/>
    <sheet name="2 lentelė" sheetId="120" r:id="rId18"/>
    <sheet name="12 pav." sheetId="170" r:id="rId19"/>
    <sheet name="13 pav." sheetId="172" r:id="rId20"/>
    <sheet name="14 pav." sheetId="171" r:id="rId21"/>
    <sheet name="15 pav." sheetId="141" r:id="rId22"/>
    <sheet name="16 pav. " sheetId="166" r:id="rId23"/>
    <sheet name="17 pav. " sheetId="165" r:id="rId24"/>
    <sheet name="2 priedas. 1 lent." sheetId="101" r:id="rId25"/>
    <sheet name="2 priedas. 2 lent." sheetId="178" r:id="rId26"/>
    <sheet name="3 priedas. 1 lent." sheetId="122" r:id="rId27"/>
    <sheet name="3 priedas. 2 lent." sheetId="149" r:id="rId28"/>
    <sheet name="4 priedas. 1 lent. " sheetId="173" r:id="rId29"/>
    <sheet name="Švieslentė" sheetId="182" r:id="rId30"/>
    <sheet name="VSDF ir PSDF balansai" sheetId="185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_pav.________VS_skola" localSheetId="15">[1]Turinys!#REF!</definedName>
    <definedName name="_1_pav.________VS_skola" localSheetId="12">[2]Turinys!#REF!</definedName>
    <definedName name="_1_pav.________VS_skola" localSheetId="22">Turinys!#REF!</definedName>
    <definedName name="_1_pav.________VS_skola" localSheetId="23">Turinys!#REF!</definedName>
    <definedName name="_1_pav.________VS_skola" localSheetId="17">[1]Turinys!#REF!</definedName>
    <definedName name="_1_pav.________VS_skola" localSheetId="24">[1]Turinys!#REF!</definedName>
    <definedName name="_1_pav.________VS_skola" localSheetId="25">[1]Turinys!#REF!</definedName>
    <definedName name="_1_pav.________VS_skola" localSheetId="26">Turinys!#REF!</definedName>
    <definedName name="_1_pav.________VS_skola" localSheetId="27">Turinys!#REF!</definedName>
    <definedName name="_1_pav.________VS_skola" localSheetId="28">Turinys!#REF!</definedName>
    <definedName name="_1_pav.________VS_skola" localSheetId="29">[3]Turinys!#REF!</definedName>
    <definedName name="_1_pav.________VS_skola">Turinys!#REF!</definedName>
    <definedName name="_4" localSheetId="15">[4]Turinys!#REF!</definedName>
    <definedName name="_4" localSheetId="22">Turinys!#REF!</definedName>
    <definedName name="_4" localSheetId="23">Turinys!#REF!</definedName>
    <definedName name="_4" localSheetId="17">Turinys!#REF!</definedName>
    <definedName name="_4" localSheetId="25">Turinys!#REF!</definedName>
    <definedName name="_4" localSheetId="26">Turinys!#REF!</definedName>
    <definedName name="_4" localSheetId="27">Turinys!#REF!</definedName>
    <definedName name="_4" localSheetId="28">Turinys!#REF!</definedName>
    <definedName name="_4">Turinys!#REF!</definedName>
    <definedName name="_45" localSheetId="25">Turinys!#REF!</definedName>
    <definedName name="_45" localSheetId="28">Turinys!#REF!</definedName>
    <definedName name="_45">Turinys!#REF!</definedName>
    <definedName name="_xlnm._FilterDatabase" localSheetId="21" hidden="1">'15 pav.'!#REF!</definedName>
    <definedName name="_xlnm._FilterDatabase" localSheetId="22" hidden="1">'16 pav. '!#REF!</definedName>
    <definedName name="_xlnm._FilterDatabase" localSheetId="23" hidden="1">'17 pav. '!#REF!</definedName>
    <definedName name="_ftn1" localSheetId="28">'4 priedas. 1 lent. '!#REF!</definedName>
    <definedName name="_ftn2" localSheetId="28">'4 priedas. 1 lent. '!#REF!</definedName>
    <definedName name="_ftn3" localSheetId="28">'4 priedas. 1 lent. '!#REF!</definedName>
    <definedName name="_ftn4" localSheetId="28">'4 priedas. 1 lent. '!#REF!</definedName>
    <definedName name="_ftnref1" localSheetId="28">'4 priedas. 1 lent. '!$C$8</definedName>
    <definedName name="_ftnref2" localSheetId="28">'4 priedas. 1 lent. '!$C$9</definedName>
    <definedName name="_ftnref3" localSheetId="28">'4 priedas. 1 lent. '!$C$10</definedName>
    <definedName name="_ftnref4" localSheetId="28">'4 priedas. 1 lent. '!$C$11</definedName>
    <definedName name="_Ref452388530" localSheetId="12">'10 pav.'!#REF!</definedName>
    <definedName name="_Toc524692727" localSheetId="0">Turinys!$B$28</definedName>
    <definedName name="_Toc7431712" localSheetId="26">'3 priedas. 1 lent.'!#REF!</definedName>
    <definedName name="_Toc7431712" localSheetId="27">'3 priedas. 2 lent.'!#REF!</definedName>
    <definedName name="_Toc7431712" localSheetId="28">'4 priedas. 1 lent. '!#REF!</definedName>
    <definedName name="A" localSheetId="15">[1]Turinys!#REF!</definedName>
    <definedName name="A" localSheetId="12">[2]Turinys!#REF!</definedName>
    <definedName name="A" localSheetId="22">Turinys!#REF!</definedName>
    <definedName name="A" localSheetId="23">Turinys!#REF!</definedName>
    <definedName name="A" localSheetId="17">[1]Turinys!#REF!</definedName>
    <definedName name="A" localSheetId="24">[1]Turinys!#REF!</definedName>
    <definedName name="A" localSheetId="25">[1]Turinys!#REF!</definedName>
    <definedName name="A" localSheetId="26">Turinys!#REF!</definedName>
    <definedName name="A" localSheetId="27">Turinys!#REF!</definedName>
    <definedName name="A" localSheetId="28">Turinys!#REF!</definedName>
    <definedName name="A">Turinys!#REF!</definedName>
    <definedName name="Acurrent" localSheetId="22">#REF!</definedName>
    <definedName name="Acurrent" localSheetId="23">#REF!</definedName>
    <definedName name="Acurrent" localSheetId="25">#REF!</definedName>
    <definedName name="Acurrent" localSheetId="27">#REF!</definedName>
    <definedName name="Acurrent" localSheetId="28">#REF!</definedName>
    <definedName name="Acurrent">#REF!</definedName>
    <definedName name="adjustments_to_BO_according_to_CdG2000" localSheetId="22">#REF!</definedName>
    <definedName name="adjustments_to_BO_according_to_CdG2000" localSheetId="23">#REF!</definedName>
    <definedName name="adjustments_to_BO_according_to_CdG2000" localSheetId="25">#REF!</definedName>
    <definedName name="adjustments_to_BO_according_to_CdG2000" localSheetId="27">#REF!</definedName>
    <definedName name="adjustments_to_BO_according_to_CdG2000" localSheetId="28">#REF!</definedName>
    <definedName name="adjustments_to_BO_according_to_CdG2000">#REF!</definedName>
    <definedName name="CdG_consolidé___volume_4__page_19___Commission" localSheetId="22">#REF!</definedName>
    <definedName name="CdG_consolidé___volume_4__page_19___Commission" localSheetId="23">#REF!</definedName>
    <definedName name="CdG_consolidé___volume_4__page_19___Commission" localSheetId="25">#REF!</definedName>
    <definedName name="CdG_consolidé___volume_4__page_19___Commission" localSheetId="27">#REF!</definedName>
    <definedName name="CdG_consolidé___volume_4__page_19___Commission" localSheetId="28">#REF!</definedName>
    <definedName name="CdG_consolidé___volume_4__page_19___Commission">#REF!</definedName>
    <definedName name="comments_on_B21" localSheetId="22">#REF!</definedName>
    <definedName name="comments_on_B21" localSheetId="23">#REF!</definedName>
    <definedName name="comments_on_B21" localSheetId="25">#REF!</definedName>
    <definedName name="comments_on_B21" localSheetId="27">#REF!</definedName>
    <definedName name="comments_on_B21" localSheetId="28">#REF!</definedName>
    <definedName name="comments_on_B21">#REF!</definedName>
    <definedName name="Compte_de_gestion_2000_C.02__Theo_Mestrom_s_file_25062001" localSheetId="22">#REF!</definedName>
    <definedName name="Compte_de_gestion_2000_C.02__Theo_Mestrom_s_file_25062001" localSheetId="23">#REF!</definedName>
    <definedName name="Compte_de_gestion_2000_C.02__Theo_Mestrom_s_file_25062001" localSheetId="25">#REF!</definedName>
    <definedName name="Compte_de_gestion_2000_C.02__Theo_Mestrom_s_file_25062001" localSheetId="27">#REF!</definedName>
    <definedName name="Compte_de_gestion_2000_C.02__Theo_Mestrom_s_file_25062001" localSheetId="28">#REF!</definedName>
    <definedName name="Compte_de_gestion_2000_C.02__Theo_Mestrom_s_file_25062001">#REF!</definedName>
    <definedName name="council" localSheetId="22">#REF!</definedName>
    <definedName name="council" localSheetId="23">#REF!</definedName>
    <definedName name="council" localSheetId="25">#REF!</definedName>
    <definedName name="council" localSheetId="27">#REF!</definedName>
    <definedName name="council" localSheetId="28">#REF!</definedName>
    <definedName name="council">#REF!</definedName>
    <definedName name="court_of_auditors" localSheetId="22">#REF!</definedName>
    <definedName name="court_of_auditors" localSheetId="23">#REF!</definedName>
    <definedName name="court_of_auditors" localSheetId="25">#REF!</definedName>
    <definedName name="court_of_auditors" localSheetId="27">#REF!</definedName>
    <definedName name="court_of_auditors" localSheetId="28">#REF!</definedName>
    <definedName name="court_of_auditors">#REF!</definedName>
    <definedName name="court_of_jusitce" localSheetId="22">#REF!</definedName>
    <definedName name="court_of_jusitce" localSheetId="23">#REF!</definedName>
    <definedName name="court_of_jusitce" localSheetId="25">#REF!</definedName>
    <definedName name="court_of_jusitce" localSheetId="27">#REF!</definedName>
    <definedName name="court_of_jusitce" localSheetId="28">#REF!</definedName>
    <definedName name="court_of_jusitce">#REF!</definedName>
    <definedName name="european_parliament" localSheetId="22">#REF!</definedName>
    <definedName name="european_parliament" localSheetId="23">#REF!</definedName>
    <definedName name="european_parliament" localSheetId="25">#REF!</definedName>
    <definedName name="european_parliament" localSheetId="27">#REF!</definedName>
    <definedName name="european_parliament" localSheetId="28">#REF!</definedName>
    <definedName name="european_parliament">#REF!</definedName>
    <definedName name="fds4___________" localSheetId="25">Turinys!#REF!</definedName>
    <definedName name="fds4___________" localSheetId="28">Turinys!#REF!</definedName>
    <definedName name="fds4___________">Turinys!#REF!</definedName>
    <definedName name="fghjfghjf" localSheetId="15">[4]Turinys!#REF!</definedName>
    <definedName name="fghjfghjf" localSheetId="22">Turinys!#REF!</definedName>
    <definedName name="fghjfghjf" localSheetId="23">Turinys!#REF!</definedName>
    <definedName name="fghjfghjf" localSheetId="25">Turinys!#REF!</definedName>
    <definedName name="fghjfghjf" localSheetId="27">Turinys!#REF!</definedName>
    <definedName name="fghjfghjf" localSheetId="28">Turinys!#REF!</definedName>
    <definedName name="fghjfghjf">Turinys!#REF!</definedName>
    <definedName name="FirstYear">'[5]Input 1 - Basics'!$D$17</definedName>
    <definedName name="g" localSheetId="15">[4]Turinys!#REF!</definedName>
    <definedName name="g" localSheetId="22">Turinys!#REF!</definedName>
    <definedName name="g" localSheetId="23">Turinys!#REF!</definedName>
    <definedName name="g" localSheetId="17">Turinys!#REF!</definedName>
    <definedName name="g" localSheetId="25">Turinys!#REF!</definedName>
    <definedName name="g" localSheetId="26">Turinys!#REF!</definedName>
    <definedName name="g" localSheetId="27">Turinys!#REF!</definedName>
    <definedName name="g" localSheetId="28">Turinys!#REF!</definedName>
    <definedName name="g">Turinys!#REF!</definedName>
    <definedName name="gnsaexp">'[6]NSA Goods Exports'!$A$4:$S$300</definedName>
    <definedName name="gnsaexpcountries">'[6]NSA Goods Exports'!$A$4:$S$4</definedName>
    <definedName name="gnsaexpquarters">'[6]NSA Goods Exports'!$A$4:$A$500</definedName>
    <definedName name="gnsaimp">'[6]NSA Goods Imports'!$A$4:$S$500</definedName>
    <definedName name="gnsaimpcountries">'[6]NSA Goods Imports'!$A$4:$S$4</definedName>
    <definedName name="gnsaimpquarters">'[6]NSA Goods Imports'!$A$4:$A$500</definedName>
    <definedName name="gsfexp" localSheetId="22">#REF!</definedName>
    <definedName name="gsfexp" localSheetId="23">#REF!</definedName>
    <definedName name="gsfexp" localSheetId="25">#REF!</definedName>
    <definedName name="gsfexp" localSheetId="27">#REF!</definedName>
    <definedName name="gsfexp" localSheetId="28">#REF!</definedName>
    <definedName name="gsfexp">#REF!</definedName>
    <definedName name="gsfexpcountries" localSheetId="22">#REF!</definedName>
    <definedName name="gsfexpcountries" localSheetId="23">#REF!</definedName>
    <definedName name="gsfexpcountries" localSheetId="25">#REF!</definedName>
    <definedName name="gsfexpcountries" localSheetId="27">#REF!</definedName>
    <definedName name="gsfexpcountries" localSheetId="28">#REF!</definedName>
    <definedName name="gsfexpcountries">#REF!</definedName>
    <definedName name="gsfexpquarters" localSheetId="22">#REF!</definedName>
    <definedName name="gsfexpquarters" localSheetId="23">#REF!</definedName>
    <definedName name="gsfexpquarters" localSheetId="25">#REF!</definedName>
    <definedName name="gsfexpquarters" localSheetId="27">#REF!</definedName>
    <definedName name="gsfexpquarters" localSheetId="28">#REF!</definedName>
    <definedName name="gsfexpquarters">#REF!</definedName>
    <definedName name="gsfimp" localSheetId="22">#REF!</definedName>
    <definedName name="gsfimp" localSheetId="23">#REF!</definedName>
    <definedName name="gsfimp" localSheetId="25">#REF!</definedName>
    <definedName name="gsfimp" localSheetId="27">#REF!</definedName>
    <definedName name="gsfimp" localSheetId="28">#REF!</definedName>
    <definedName name="gsfimp">#REF!</definedName>
    <definedName name="gsfimpcountries" localSheetId="22">#REF!</definedName>
    <definedName name="gsfimpcountries" localSheetId="23">#REF!</definedName>
    <definedName name="gsfimpcountries" localSheetId="25">#REF!</definedName>
    <definedName name="gsfimpcountries" localSheetId="27">#REF!</definedName>
    <definedName name="gsfimpcountries" localSheetId="28">#REF!</definedName>
    <definedName name="gsfimpcountries">#REF!</definedName>
    <definedName name="gsfimpquarters" localSheetId="22">#REF!</definedName>
    <definedName name="gsfimpquarters" localSheetId="23">#REF!</definedName>
    <definedName name="gsfimpquarters" localSheetId="25">#REF!</definedName>
    <definedName name="gsfimpquarters" localSheetId="27">#REF!</definedName>
    <definedName name="gsfimpquarters" localSheetId="28">#REF!</definedName>
    <definedName name="gsfimpquarters">#REF!</definedName>
    <definedName name="heading_A" localSheetId="22">#REF!</definedName>
    <definedName name="heading_A" localSheetId="23">#REF!</definedName>
    <definedName name="heading_A" localSheetId="25">#REF!</definedName>
    <definedName name="heading_A" localSheetId="27">#REF!</definedName>
    <definedName name="heading_A" localSheetId="28">#REF!</definedName>
    <definedName name="heading_A">#REF!</definedName>
    <definedName name="headings_current_partB" localSheetId="22">#REF!</definedName>
    <definedName name="headings_current_partB" localSheetId="23">#REF!</definedName>
    <definedName name="headings_current_partB" localSheetId="25">#REF!</definedName>
    <definedName name="headings_current_partB" localSheetId="27">#REF!</definedName>
    <definedName name="headings_current_partB" localSheetId="28">#REF!</definedName>
    <definedName name="headings_current_partB">#REF!</definedName>
    <definedName name="yearly">[7]data_sheet!$D$10:$DV$177</definedName>
    <definedName name="international_fund_for_Ireland" localSheetId="22">#REF!</definedName>
    <definedName name="international_fund_for_Ireland" localSheetId="23">#REF!</definedName>
    <definedName name="international_fund_for_Ireland" localSheetId="25">#REF!</definedName>
    <definedName name="international_fund_for_Ireland" localSheetId="27">#REF!</definedName>
    <definedName name="international_fund_for_Ireland" localSheetId="28">#REF!</definedName>
    <definedName name="international_fund_for_Ireland">#REF!</definedName>
    <definedName name="JR_PAGE_ANCHOR_0_1" localSheetId="22">'[8]14 pav.'!#REF!</definedName>
    <definedName name="JR_PAGE_ANCHOR_0_1" localSheetId="23">'[8]14 pav.'!#REF!</definedName>
    <definedName name="JR_PAGE_ANCHOR_0_1" localSheetId="25">'[8]14 pav.'!#REF!</definedName>
    <definedName name="JR_PAGE_ANCHOR_0_1" localSheetId="27">'[8]14 pav.'!#REF!</definedName>
    <definedName name="JR_PAGE_ANCHOR_0_1" localSheetId="28">'[8]14 pav.'!#REF!</definedName>
    <definedName name="JR_PAGE_ANCHOR_0_1">'[8]14 pav.'!#REF!</definedName>
    <definedName name="ko" localSheetId="15">[4]Turinys!#REF!</definedName>
    <definedName name="ko" localSheetId="22">Turinys!#REF!</definedName>
    <definedName name="ko" localSheetId="23">Turinys!#REF!</definedName>
    <definedName name="ko" localSheetId="25">Turinys!#REF!</definedName>
    <definedName name="ko" localSheetId="27">Turinys!#REF!</definedName>
    <definedName name="ko" localSheetId="28">Turinys!#REF!</definedName>
    <definedName name="ko">Turinys!#REF!</definedName>
    <definedName name="LANGUAGES" localSheetId="22">#REF!</definedName>
    <definedName name="LANGUAGES" localSheetId="23">#REF!</definedName>
    <definedName name="LANGUAGES" localSheetId="25">#REF!</definedName>
    <definedName name="LANGUAGES" localSheetId="27">#REF!</definedName>
    <definedName name="LANGUAGES" localSheetId="28">#REF!</definedName>
    <definedName name="LANGUAGES">#REF!</definedName>
    <definedName name="lent" localSheetId="22">#REF!</definedName>
    <definedName name="lent" localSheetId="23">#REF!</definedName>
    <definedName name="lent" localSheetId="25">#REF!</definedName>
    <definedName name="lent" localSheetId="28">#REF!</definedName>
    <definedName name="lent">#REF!</definedName>
    <definedName name="naujas" localSheetId="22">[9]Turinys!#REF!</definedName>
    <definedName name="naujas" localSheetId="23">[9]Turinys!#REF!</definedName>
    <definedName name="naujas" localSheetId="25">[9]Turinys!#REF!</definedName>
    <definedName name="naujas" localSheetId="27">[9]Turinys!#REF!</definedName>
    <definedName name="naujas" localSheetId="28">[9]Turinys!#REF!</definedName>
    <definedName name="naujas">[9]Turinys!#REF!</definedName>
    <definedName name="nlk" localSheetId="15">[4]Turinys!#REF!</definedName>
    <definedName name="nlk" localSheetId="22">Turinys!#REF!</definedName>
    <definedName name="nlk" localSheetId="23">Turinys!#REF!</definedName>
    <definedName name="nlk" localSheetId="25">Turinys!#REF!</definedName>
    <definedName name="nlk" localSheetId="27">Turinys!#REF!</definedName>
    <definedName name="nlk" localSheetId="28">Turinys!#REF!</definedName>
    <definedName name="nlk">Turinys!#REF!</definedName>
    <definedName name="nomenclature_FRENCH" localSheetId="22">#REF!</definedName>
    <definedName name="nomenclature_FRENCH" localSheetId="23">#REF!</definedName>
    <definedName name="nomenclature_FRENCH" localSheetId="25">#REF!</definedName>
    <definedName name="nomenclature_FRENCH" localSheetId="27">#REF!</definedName>
    <definedName name="nomenclature_FRENCH" localSheetId="28">#REF!</definedName>
    <definedName name="nomenclature_FRENCH">#REF!</definedName>
    <definedName name="OLE_LINK1" localSheetId="26">'3 priedas. 1 lent.'!#REF!</definedName>
    <definedName name="OLE_LINK1" localSheetId="27">'3 priedas. 2 lent.'!#REF!</definedName>
    <definedName name="OLE_LINK1" localSheetId="28">'4 priedas. 1 lent. '!#REF!</definedName>
    <definedName name="pp" localSheetId="22">#REF!</definedName>
    <definedName name="pp" localSheetId="23">#REF!</definedName>
    <definedName name="pp" localSheetId="25">#REF!</definedName>
    <definedName name="pp" localSheetId="28">#REF!</definedName>
    <definedName name="pp">#REF!</definedName>
    <definedName name="qlookup" localSheetId="22">#REF!</definedName>
    <definedName name="qlookup" localSheetId="23">#REF!</definedName>
    <definedName name="qlookup" localSheetId="25">#REF!</definedName>
    <definedName name="qlookup" localSheetId="27">#REF!</definedName>
    <definedName name="qlookup" localSheetId="28">#REF!</definedName>
    <definedName name="qlookup">#REF!</definedName>
    <definedName name="ref_B1" localSheetId="22">#REF!</definedName>
    <definedName name="ref_B1" localSheetId="23">#REF!</definedName>
    <definedName name="ref_B1" localSheetId="25">#REF!</definedName>
    <definedName name="ref_B1" localSheetId="27">#REF!</definedName>
    <definedName name="ref_B1" localSheetId="28">#REF!</definedName>
    <definedName name="ref_B1">#REF!</definedName>
    <definedName name="ref_Cohesion_Fund" localSheetId="22">#REF!</definedName>
    <definedName name="ref_Cohesion_Fund" localSheetId="23">#REF!</definedName>
    <definedName name="ref_Cohesion_Fund" localSheetId="25">#REF!</definedName>
    <definedName name="ref_Cohesion_Fund" localSheetId="27">#REF!</definedName>
    <definedName name="ref_Cohesion_Fund" localSheetId="28">#REF!</definedName>
    <definedName name="ref_Cohesion_Fund">#REF!</definedName>
    <definedName name="ref_Council" localSheetId="22">#REF!</definedName>
    <definedName name="ref_Council" localSheetId="23">#REF!</definedName>
    <definedName name="ref_Council" localSheetId="25">#REF!</definedName>
    <definedName name="ref_Council" localSheetId="27">#REF!</definedName>
    <definedName name="ref_Council" localSheetId="28">#REF!</definedName>
    <definedName name="ref_Council">#REF!</definedName>
    <definedName name="ref_Court_Justice" localSheetId="22">#REF!</definedName>
    <definedName name="ref_Court_Justice" localSheetId="23">#REF!</definedName>
    <definedName name="ref_Court_Justice" localSheetId="25">#REF!</definedName>
    <definedName name="ref_Court_Justice" localSheetId="27">#REF!</definedName>
    <definedName name="ref_Court_Justice" localSheetId="28">#REF!</definedName>
    <definedName name="ref_Court_Justice">#REF!</definedName>
    <definedName name="ref_DG_ADMIN_BXL" localSheetId="22">#REF!</definedName>
    <definedName name="ref_DG_ADMIN_BXL" localSheetId="23">#REF!</definedName>
    <definedName name="ref_DG_ADMIN_BXL" localSheetId="25">#REF!</definedName>
    <definedName name="ref_DG_ADMIN_BXL" localSheetId="27">#REF!</definedName>
    <definedName name="ref_DG_ADMIN_BXL" localSheetId="28">#REF!</definedName>
    <definedName name="ref_DG_ADMIN_BXL">#REF!</definedName>
    <definedName name="ref_DG_ADMIN_LUX" localSheetId="22">#REF!</definedName>
    <definedName name="ref_DG_ADMIN_LUX" localSheetId="23">#REF!</definedName>
    <definedName name="ref_DG_ADMIN_LUX" localSheetId="25">#REF!</definedName>
    <definedName name="ref_DG_ADMIN_LUX" localSheetId="27">#REF!</definedName>
    <definedName name="ref_DG_ADMIN_LUX" localSheetId="28">#REF!</definedName>
    <definedName name="ref_DG_ADMIN_LUX">#REF!</definedName>
    <definedName name="ref_DG_AGRI" localSheetId="22">#REF!</definedName>
    <definedName name="ref_DG_AGRI" localSheetId="23">#REF!</definedName>
    <definedName name="ref_DG_AGRI" localSheetId="25">#REF!</definedName>
    <definedName name="ref_DG_AGRI" localSheetId="27">#REF!</definedName>
    <definedName name="ref_DG_AGRI" localSheetId="28">#REF!</definedName>
    <definedName name="ref_DG_AGRI">#REF!</definedName>
    <definedName name="ref_DG_EAC" localSheetId="22">#REF!</definedName>
    <definedName name="ref_DG_EAC" localSheetId="23">#REF!</definedName>
    <definedName name="ref_DG_EAC" localSheetId="25">#REF!</definedName>
    <definedName name="ref_DG_EAC" localSheetId="27">#REF!</definedName>
    <definedName name="ref_DG_EAC" localSheetId="28">#REF!</definedName>
    <definedName name="ref_DG_EAC">#REF!</definedName>
    <definedName name="ref_DG_ECFIN" localSheetId="22">#REF!</definedName>
    <definedName name="ref_DG_ECFIN" localSheetId="23">#REF!</definedName>
    <definedName name="ref_DG_ECFIN" localSheetId="25">#REF!</definedName>
    <definedName name="ref_DG_ECFIN" localSheetId="27">#REF!</definedName>
    <definedName name="ref_DG_ECFIN" localSheetId="28">#REF!</definedName>
    <definedName name="ref_DG_ECFIN">#REF!</definedName>
    <definedName name="ref_DG_ENTR" localSheetId="22">#REF!</definedName>
    <definedName name="ref_DG_ENTR" localSheetId="23">#REF!</definedName>
    <definedName name="ref_DG_ENTR" localSheetId="25">#REF!</definedName>
    <definedName name="ref_DG_ENTR" localSheetId="27">#REF!</definedName>
    <definedName name="ref_DG_ENTR" localSheetId="28">#REF!</definedName>
    <definedName name="ref_DG_ENTR">#REF!</definedName>
    <definedName name="ref_DG_ENTR_Cenelex_berthon" localSheetId="22">#REF!</definedName>
    <definedName name="ref_DG_ENTR_Cenelex_berthon" localSheetId="23">#REF!</definedName>
    <definedName name="ref_DG_ENTR_Cenelex_berthon" localSheetId="25">#REF!</definedName>
    <definedName name="ref_DG_ENTR_Cenelex_berthon" localSheetId="27">#REF!</definedName>
    <definedName name="ref_DG_ENTR_Cenelex_berthon" localSheetId="28">#REF!</definedName>
    <definedName name="ref_DG_ENTR_Cenelex_berthon">#REF!</definedName>
    <definedName name="ref_DG_FISH" localSheetId="22">#REF!</definedName>
    <definedName name="ref_DG_FISH" localSheetId="23">#REF!</definedName>
    <definedName name="ref_DG_FISH" localSheetId="25">#REF!</definedName>
    <definedName name="ref_DG_FISH" localSheetId="27">#REF!</definedName>
    <definedName name="ref_DG_FISH" localSheetId="28">#REF!</definedName>
    <definedName name="ref_DG_FISH">#REF!</definedName>
    <definedName name="ref_DG_INFSO" localSheetId="22">#REF!</definedName>
    <definedName name="ref_DG_INFSO" localSheetId="23">#REF!</definedName>
    <definedName name="ref_DG_INFSO" localSheetId="25">#REF!</definedName>
    <definedName name="ref_DG_INFSO" localSheetId="27">#REF!</definedName>
    <definedName name="ref_DG_INFSO" localSheetId="28">#REF!</definedName>
    <definedName name="ref_DG_INFSO">#REF!</definedName>
    <definedName name="ref_DG_Relex" localSheetId="22">#REF!</definedName>
    <definedName name="ref_DG_Relex" localSheetId="23">#REF!</definedName>
    <definedName name="ref_DG_Relex" localSheetId="25">#REF!</definedName>
    <definedName name="ref_DG_Relex" localSheetId="27">#REF!</definedName>
    <definedName name="ref_DG_Relex" localSheetId="28">#REF!</definedName>
    <definedName name="ref_DG_Relex">#REF!</definedName>
    <definedName name="ref_DG_RTD" localSheetId="22">#REF!</definedName>
    <definedName name="ref_DG_RTD" localSheetId="23">#REF!</definedName>
    <definedName name="ref_DG_RTD" localSheetId="25">#REF!</definedName>
    <definedName name="ref_DG_RTD" localSheetId="27">#REF!</definedName>
    <definedName name="ref_DG_RTD" localSheetId="28">#REF!</definedName>
    <definedName name="ref_DG_RTD">#REF!</definedName>
    <definedName name="ref_DG_TREN" localSheetId="22">#REF!</definedName>
    <definedName name="ref_DG_TREN" localSheetId="23">#REF!</definedName>
    <definedName name="ref_DG_TREN" localSheetId="25">#REF!</definedName>
    <definedName name="ref_DG_TREN" localSheetId="27">#REF!</definedName>
    <definedName name="ref_DG_TREN" localSheetId="28">#REF!</definedName>
    <definedName name="ref_DG_TREN">#REF!</definedName>
    <definedName name="ref_dubus" localSheetId="22">#REF!</definedName>
    <definedName name="ref_dubus" localSheetId="23">#REF!</definedName>
    <definedName name="ref_dubus" localSheetId="25">#REF!</definedName>
    <definedName name="ref_dubus" localSheetId="27">#REF!</definedName>
    <definedName name="ref_dubus" localSheetId="28">#REF!</definedName>
    <definedName name="ref_dubus">#REF!</definedName>
    <definedName name="ref_Eur_Parlament" localSheetId="22">#REF!</definedName>
    <definedName name="ref_Eur_Parlament" localSheetId="23">#REF!</definedName>
    <definedName name="ref_Eur_Parlament" localSheetId="25">#REF!</definedName>
    <definedName name="ref_Eur_Parlament" localSheetId="27">#REF!</definedName>
    <definedName name="ref_Eur_Parlament" localSheetId="28">#REF!</definedName>
    <definedName name="ref_Eur_Parlament">#REF!</definedName>
    <definedName name="ref_JRC_ISPRA" localSheetId="22">#REF!</definedName>
    <definedName name="ref_JRC_ISPRA" localSheetId="23">#REF!</definedName>
    <definedName name="ref_JRC_ISPRA" localSheetId="25">#REF!</definedName>
    <definedName name="ref_JRC_ISPRA" localSheetId="27">#REF!</definedName>
    <definedName name="ref_JRC_ISPRA" localSheetId="28">#REF!</definedName>
    <definedName name="ref_JRC_ISPRA">#REF!</definedName>
    <definedName name="ref_OPOCE" localSheetId="22">#REF!</definedName>
    <definedName name="ref_OPOCE" localSheetId="23">#REF!</definedName>
    <definedName name="ref_OPOCE" localSheetId="25">#REF!</definedName>
    <definedName name="ref_OPOCE" localSheetId="27">#REF!</definedName>
    <definedName name="ref_OPOCE" localSheetId="28">#REF!</definedName>
    <definedName name="ref_OPOCE">#REF!</definedName>
    <definedName name="ref_structural_funds" localSheetId="22">#REF!</definedName>
    <definedName name="ref_structural_funds" localSheetId="23">#REF!</definedName>
    <definedName name="ref_structural_funds" localSheetId="25">#REF!</definedName>
    <definedName name="ref_structural_funds" localSheetId="27">#REF!</definedName>
    <definedName name="ref_structural_funds" localSheetId="28">#REF!</definedName>
    <definedName name="ref_structural_funds">#REF!</definedName>
    <definedName name="ref_TOTAL_RTD" localSheetId="22">#REF!</definedName>
    <definedName name="ref_TOTAL_RTD" localSheetId="23">#REF!</definedName>
    <definedName name="ref_TOTAL_RTD" localSheetId="25">#REF!</definedName>
    <definedName name="ref_TOTAL_RTD" localSheetId="27">#REF!</definedName>
    <definedName name="ref_TOTAL_RTD" localSheetId="28">#REF!</definedName>
    <definedName name="ref_TOTAL_RTD">#REF!</definedName>
    <definedName name="sfarewr" localSheetId="22">#REF!</definedName>
    <definedName name="sfarewr" localSheetId="23">#REF!</definedName>
    <definedName name="sfarewr" localSheetId="25">#REF!</definedName>
    <definedName name="sfarewr" localSheetId="28">#REF!</definedName>
    <definedName name="sfarewr">#REF!</definedName>
    <definedName name="snsaexp">'[6]NSA Services Exports'!$A$4:$S$500</definedName>
    <definedName name="snsaexpcountries">'[6]NSA Services Exports'!$A$4:$S$4</definedName>
    <definedName name="snsaexpquarters">'[6]NSA Services Exports'!$A$4:$A$500</definedName>
    <definedName name="snsaimp">'[6]NSA Services Imports'!$A$4:$S$500</definedName>
    <definedName name="snsaimpcountries">'[6]NSA Services Imports'!$A$4:$S$4</definedName>
    <definedName name="snsaimpquarters">'[6]NSA Services Imports'!$A$4:$A$500</definedName>
    <definedName name="ssfexp" localSheetId="22">#REF!</definedName>
    <definedName name="ssfexp" localSheetId="23">#REF!</definedName>
    <definedName name="ssfexp" localSheetId="25">#REF!</definedName>
    <definedName name="ssfexp" localSheetId="27">#REF!</definedName>
    <definedName name="ssfexp" localSheetId="28">#REF!</definedName>
    <definedName name="ssfexp">#REF!</definedName>
    <definedName name="ssfexpcountries" localSheetId="22">#REF!</definedName>
    <definedName name="ssfexpcountries" localSheetId="23">#REF!</definedName>
    <definedName name="ssfexpcountries" localSheetId="25">#REF!</definedName>
    <definedName name="ssfexpcountries" localSheetId="27">#REF!</definedName>
    <definedName name="ssfexpcountries" localSheetId="28">#REF!</definedName>
    <definedName name="ssfexpcountries">#REF!</definedName>
    <definedName name="ssfexpquarters" localSheetId="22">#REF!</definedName>
    <definedName name="ssfexpquarters" localSheetId="23">#REF!</definedName>
    <definedName name="ssfexpquarters" localSheetId="25">#REF!</definedName>
    <definedName name="ssfexpquarters" localSheetId="27">#REF!</definedName>
    <definedName name="ssfexpquarters" localSheetId="28">#REF!</definedName>
    <definedName name="ssfexpquarters">#REF!</definedName>
    <definedName name="ssfimp" localSheetId="22">#REF!</definedName>
    <definedName name="ssfimp" localSheetId="23">#REF!</definedName>
    <definedName name="ssfimp" localSheetId="25">#REF!</definedName>
    <definedName name="ssfimp" localSheetId="27">#REF!</definedName>
    <definedName name="ssfimp" localSheetId="28">#REF!</definedName>
    <definedName name="ssfimp">#REF!</definedName>
    <definedName name="ssfimpcountries" localSheetId="22">#REF!</definedName>
    <definedName name="ssfimpcountries" localSheetId="23">#REF!</definedName>
    <definedName name="ssfimpcountries" localSheetId="25">#REF!</definedName>
    <definedName name="ssfimpcountries" localSheetId="27">#REF!</definedName>
    <definedName name="ssfimpcountries" localSheetId="28">#REF!</definedName>
    <definedName name="ssfimpcountries">#REF!</definedName>
    <definedName name="ssfimpquarters" localSheetId="22">#REF!</definedName>
    <definedName name="ssfimpquarters" localSheetId="23">#REF!</definedName>
    <definedName name="ssfimpquarters" localSheetId="25">#REF!</definedName>
    <definedName name="ssfimpquarters" localSheetId="27">#REF!</definedName>
    <definedName name="ssfimpquarters" localSheetId="28">#REF!</definedName>
    <definedName name="ssfimpquarters">#REF!</definedName>
    <definedName name="xx" localSheetId="15">[1]Turinys!#REF!</definedName>
    <definedName name="xx" localSheetId="12">[2]Turinys!#REF!</definedName>
    <definedName name="xx" localSheetId="22">Turinys!#REF!</definedName>
    <definedName name="xx" localSheetId="23">Turinys!#REF!</definedName>
    <definedName name="xx" localSheetId="17">[1]Turinys!#REF!</definedName>
    <definedName name="xx" localSheetId="24">[1]Turinys!#REF!</definedName>
    <definedName name="xx" localSheetId="25">[1]Turinys!#REF!</definedName>
    <definedName name="xx" localSheetId="26">Turinys!#REF!</definedName>
    <definedName name="xx" localSheetId="27">Turinys!#REF!</definedName>
    <definedName name="xx" localSheetId="28">Turinys!#REF!</definedName>
    <definedName name="xx">Turinys!#REF!</definedName>
    <definedName name="xxx" localSheetId="22">#REF!</definedName>
    <definedName name="xxx" localSheetId="23">#REF!</definedName>
    <definedName name="xxx" localSheetId="25">#REF!</definedName>
    <definedName name="xxx" localSheetId="28">#REF!</definedName>
    <definedName name="xxx">#REF!</definedName>
    <definedName name="xxxx" localSheetId="22">#REF!</definedName>
    <definedName name="xxxx" localSheetId="23">#REF!</definedName>
    <definedName name="xxxx" localSheetId="25">#REF!</definedName>
    <definedName name="xxxx" localSheetId="28">#REF!</definedName>
    <definedName name="xxxx">#REF!</definedName>
  </definedNames>
  <calcPr calcId="191029"/>
  <fileRecoveryPr autoRecover="0"/>
</workbook>
</file>

<file path=xl/calcChain.xml><?xml version="1.0" encoding="utf-8"?>
<calcChain xmlns="http://schemas.openxmlformats.org/spreadsheetml/2006/main">
  <c r="B57" i="4" l="1"/>
  <c r="B51" i="4" l="1"/>
  <c r="B50" i="4"/>
  <c r="B49" i="4"/>
  <c r="B48" i="4"/>
  <c r="B13" i="4" l="1"/>
  <c r="B12" i="4"/>
  <c r="D40" i="184"/>
  <c r="D41" i="184" s="1"/>
  <c r="J39" i="184"/>
  <c r="I39" i="184"/>
  <c r="I40" i="184" s="1"/>
  <c r="H39" i="184"/>
  <c r="G39" i="184"/>
  <c r="F39" i="184"/>
  <c r="E39" i="184"/>
  <c r="F75" i="183"/>
  <c r="D63" i="183"/>
  <c r="D64" i="183" s="1"/>
  <c r="D65" i="183" s="1"/>
  <c r="D66" i="183" s="1"/>
  <c r="D67" i="183" s="1"/>
  <c r="D68" i="183" s="1"/>
  <c r="D69" i="183" s="1"/>
  <c r="D70" i="183" s="1"/>
  <c r="D71" i="183" s="1"/>
  <c r="D72" i="183" s="1"/>
  <c r="D73" i="183" s="1"/>
  <c r="G62" i="183"/>
  <c r="F62" i="183"/>
  <c r="D49" i="183"/>
  <c r="G63" i="183" s="1"/>
  <c r="I48" i="183"/>
  <c r="H48" i="183"/>
  <c r="G48" i="183"/>
  <c r="G49" i="183" s="1"/>
  <c r="F48" i="183"/>
  <c r="D50" i="183" l="1"/>
  <c r="G50" i="183" s="1"/>
  <c r="H62" i="183"/>
  <c r="E48" i="183"/>
  <c r="I49" i="183"/>
  <c r="D42" i="184"/>
  <c r="I41" i="184"/>
  <c r="F40" i="184"/>
  <c r="J40" i="184"/>
  <c r="G40" i="184"/>
  <c r="H40" i="184"/>
  <c r="E62" i="183"/>
  <c r="G64" i="183"/>
  <c r="F64" i="183"/>
  <c r="D51" i="183"/>
  <c r="H49" i="183"/>
  <c r="F63" i="183"/>
  <c r="F49" i="183"/>
  <c r="E63" i="183"/>
  <c r="B56" i="4"/>
  <c r="C45" i="182"/>
  <c r="C44" i="182"/>
  <c r="C43" i="182"/>
  <c r="C42" i="182"/>
  <c r="C41" i="182"/>
  <c r="C40" i="182"/>
  <c r="C39" i="182"/>
  <c r="C38" i="182"/>
  <c r="C37" i="182"/>
  <c r="C36" i="182"/>
  <c r="C35" i="182"/>
  <c r="C34" i="182"/>
  <c r="C33" i="182"/>
  <c r="C32" i="182"/>
  <c r="S31" i="182"/>
  <c r="R31" i="182"/>
  <c r="Q31" i="182"/>
  <c r="P31" i="182"/>
  <c r="O31" i="182"/>
  <c r="N31" i="182"/>
  <c r="M31" i="182"/>
  <c r="L31" i="182"/>
  <c r="K31" i="182"/>
  <c r="J31" i="182"/>
  <c r="I31" i="182"/>
  <c r="H31" i="182"/>
  <c r="G31" i="182"/>
  <c r="F31" i="182"/>
  <c r="E31" i="182"/>
  <c r="D31" i="182"/>
  <c r="E51" i="183" l="1"/>
  <c r="E64" i="183"/>
  <c r="I50" i="183"/>
  <c r="I51" i="183" s="1"/>
  <c r="G41" i="184"/>
  <c r="G42" i="184" s="1"/>
  <c r="H41" i="184"/>
  <c r="D43" i="184"/>
  <c r="I42" i="184"/>
  <c r="E40" i="184"/>
  <c r="J41" i="184"/>
  <c r="F41" i="184"/>
  <c r="E41" i="184"/>
  <c r="H50" i="183"/>
  <c r="F50" i="183"/>
  <c r="E50" i="183"/>
  <c r="G65" i="183"/>
  <c r="E65" i="183"/>
  <c r="D52" i="183"/>
  <c r="G51" i="183"/>
  <c r="F65" i="183"/>
  <c r="E49" i="183"/>
  <c r="P4" i="137"/>
  <c r="N7" i="137"/>
  <c r="H42" i="184" l="1"/>
  <c r="J42" i="184"/>
  <c r="J43" i="184" s="1"/>
  <c r="F51" i="183"/>
  <c r="H51" i="183"/>
  <c r="E42" i="184"/>
  <c r="G43" i="184"/>
  <c r="D44" i="184"/>
  <c r="I43" i="184"/>
  <c r="H43" i="184"/>
  <c r="F42" i="184"/>
  <c r="F66" i="183"/>
  <c r="D53" i="183"/>
  <c r="I52" i="183"/>
  <c r="G52" i="183"/>
  <c r="F52" i="183"/>
  <c r="G66" i="183"/>
  <c r="E66" i="183"/>
  <c r="P12" i="137"/>
  <c r="P11" i="137"/>
  <c r="P10" i="137"/>
  <c r="P9" i="137"/>
  <c r="P8" i="137"/>
  <c r="P7" i="137"/>
  <c r="P6" i="137"/>
  <c r="P5" i="137"/>
  <c r="K8" i="133"/>
  <c r="C8" i="133"/>
  <c r="J8" i="133" s="1"/>
  <c r="K7" i="133"/>
  <c r="I7" i="133"/>
  <c r="H7" i="133"/>
  <c r="G7" i="133" s="1"/>
  <c r="E7" i="133"/>
  <c r="F7" i="133" s="1"/>
  <c r="D7" i="133"/>
  <c r="J7" i="133" s="1"/>
  <c r="K6" i="133"/>
  <c r="I6" i="133"/>
  <c r="H6" i="133"/>
  <c r="G6" i="133" s="1"/>
  <c r="E6" i="133"/>
  <c r="F6" i="133" s="1"/>
  <c r="D6" i="133"/>
  <c r="K5" i="133"/>
  <c r="I5" i="133"/>
  <c r="C5" i="133"/>
  <c r="J5" i="133" s="1"/>
  <c r="K4" i="133"/>
  <c r="I4" i="133"/>
  <c r="H4" i="133"/>
  <c r="G4" i="133" s="1"/>
  <c r="E4" i="133"/>
  <c r="F4" i="133" s="1"/>
  <c r="D4" i="133"/>
  <c r="K3" i="133"/>
  <c r="I3" i="133"/>
  <c r="H3" i="133"/>
  <c r="G3" i="133" s="1"/>
  <c r="E3" i="133"/>
  <c r="F3" i="133" s="1"/>
  <c r="D3" i="133"/>
  <c r="K2" i="133"/>
  <c r="I2" i="133"/>
  <c r="C2" i="133"/>
  <c r="J2" i="133" s="1"/>
  <c r="B52" i="4"/>
  <c r="B44" i="4"/>
  <c r="B43" i="4"/>
  <c r="B42" i="4"/>
  <c r="B41" i="4"/>
  <c r="B40" i="4"/>
  <c r="B39" i="4"/>
  <c r="B35" i="4"/>
  <c r="B34" i="4"/>
  <c r="B30" i="4"/>
  <c r="B26" i="4"/>
  <c r="B25" i="4"/>
  <c r="B21" i="4"/>
  <c r="B20" i="4"/>
  <c r="B19" i="4"/>
  <c r="B15" i="4"/>
  <c r="B14" i="4"/>
  <c r="B11" i="4"/>
  <c r="B10" i="4"/>
  <c r="B9" i="4"/>
  <c r="J3" i="133" l="1"/>
  <c r="J4" i="133"/>
  <c r="J6" i="133"/>
  <c r="H52" i="183"/>
  <c r="H53" i="183" s="1"/>
  <c r="E43" i="184"/>
  <c r="H44" i="184"/>
  <c r="G44" i="184"/>
  <c r="E44" i="184"/>
  <c r="J44" i="184"/>
  <c r="I44" i="184"/>
  <c r="D45" i="184"/>
  <c r="F43" i="184"/>
  <c r="E52" i="183"/>
  <c r="F53" i="183"/>
  <c r="G67" i="183"/>
  <c r="E67" i="183"/>
  <c r="F67" i="183"/>
  <c r="I53" i="183"/>
  <c r="G53" i="183"/>
  <c r="D54" i="183"/>
  <c r="E53" i="183"/>
  <c r="F44" i="184" l="1"/>
  <c r="D46" i="184"/>
  <c r="I45" i="184"/>
  <c r="H45" i="184"/>
  <c r="G45" i="184"/>
  <c r="E45" i="184"/>
  <c r="J45" i="184"/>
  <c r="F45" i="184"/>
  <c r="F68" i="183"/>
  <c r="H54" i="183"/>
  <c r="D55" i="183"/>
  <c r="I54" i="183"/>
  <c r="G54" i="183"/>
  <c r="E54" i="183"/>
  <c r="G68" i="183"/>
  <c r="F54" i="183"/>
  <c r="E68" i="183"/>
  <c r="J46" i="184" l="1"/>
  <c r="F46" i="184"/>
  <c r="D47" i="184"/>
  <c r="I46" i="184"/>
  <c r="H46" i="184"/>
  <c r="G46" i="184"/>
  <c r="H55" i="183"/>
  <c r="G69" i="183"/>
  <c r="E69" i="183"/>
  <c r="D56" i="183"/>
  <c r="I55" i="183"/>
  <c r="G55" i="183"/>
  <c r="F69" i="183"/>
  <c r="F55" i="183"/>
  <c r="F55" i="184" l="1"/>
  <c r="E46" i="184"/>
  <c r="G47" i="184"/>
  <c r="J47" i="184"/>
  <c r="F47" i="184"/>
  <c r="D48" i="184"/>
  <c r="I47" i="184"/>
  <c r="H47" i="184"/>
  <c r="E60" i="183"/>
  <c r="E55" i="183"/>
  <c r="D57" i="183"/>
  <c r="I56" i="183"/>
  <c r="G56" i="183"/>
  <c r="F56" i="183"/>
  <c r="E70" i="183"/>
  <c r="H56" i="183"/>
  <c r="H48" i="184" l="1"/>
  <c r="G48" i="184"/>
  <c r="E48" i="184"/>
  <c r="J48" i="184"/>
  <c r="F48" i="184"/>
  <c r="D49" i="184"/>
  <c r="I48" i="184"/>
  <c r="E47" i="184"/>
  <c r="E56" i="183"/>
  <c r="F57" i="183"/>
  <c r="H57" i="183"/>
  <c r="I57" i="183"/>
  <c r="G57" i="183"/>
  <c r="D58" i="183"/>
  <c r="E57" i="183"/>
  <c r="E71" i="183"/>
  <c r="D50" i="184" l="1"/>
  <c r="I49" i="184"/>
  <c r="H49" i="184"/>
  <c r="G49" i="184"/>
  <c r="E49" i="184"/>
  <c r="F49" i="184"/>
  <c r="J49" i="184"/>
  <c r="H58" i="183"/>
  <c r="E72" i="183"/>
  <c r="D59" i="183"/>
  <c r="I58" i="183"/>
  <c r="G58" i="183"/>
  <c r="E58" i="183"/>
  <c r="F58" i="183"/>
  <c r="J50" i="184" l="1"/>
  <c r="F50" i="184"/>
  <c r="I50" i="184"/>
  <c r="H50" i="184"/>
  <c r="E50" i="184"/>
  <c r="G50" i="184"/>
  <c r="H59" i="183"/>
  <c r="I59" i="183"/>
  <c r="G59" i="183"/>
  <c r="E59" i="183"/>
  <c r="E73" i="183"/>
  <c r="F59" i="1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C45" authorId="0" shapeId="0" xr:uid="{63BFDE4A-DB55-40AB-939C-99B2A74AB1C5}">
      <text>
        <r>
          <rPr>
            <b/>
            <sz val="9"/>
            <color indexed="81"/>
            <rFont val="Tahoma"/>
            <family val="2"/>
          </rPr>
          <t>info:</t>
        </r>
        <r>
          <rPr>
            <sz val="9"/>
            <color indexed="81"/>
            <rFont val="Tahoma"/>
            <family val="2"/>
          </rPr>
          <t xml:space="preserve">
atvirkstinis</t>
        </r>
      </text>
    </comment>
  </commentList>
</comments>
</file>

<file path=xl/sharedStrings.xml><?xml version="1.0" encoding="utf-8"?>
<sst xmlns="http://schemas.openxmlformats.org/spreadsheetml/2006/main" count="654" uniqueCount="393">
  <si>
    <t>↖ atgal į turinį</t>
  </si>
  <si>
    <t>2020P</t>
  </si>
  <si>
    <t>Rodiklis</t>
  </si>
  <si>
    <t>Reikšmė</t>
  </si>
  <si>
    <t>NAUDINGI ● VERTINAMI ● ATPAŽĮSTAMI</t>
  </si>
  <si>
    <t>Mokestinės pajamos</t>
  </si>
  <si>
    <t>Grynosios socialinės įmokos</t>
  </si>
  <si>
    <t>Nemokestinės pajamos</t>
  </si>
  <si>
    <t>Kompensacija dirbantiesiems</t>
  </si>
  <si>
    <t>Socialinės išmokos iš viso</t>
  </si>
  <si>
    <t>Kapitalo išlaidos</t>
  </si>
  <si>
    <t>Pabaigos taškai</t>
  </si>
  <si>
    <t>Tušti</t>
  </si>
  <si>
    <t>Komuliatyvi suma</t>
  </si>
  <si>
    <t>Koordinatės etiketėms</t>
  </si>
  <si>
    <t>Etikečių reikšmės</t>
  </si>
  <si>
    <t>Valstybės biudžeto deficitas grynųjų pinigų principu</t>
  </si>
  <si>
    <t>PDP korekcija</t>
  </si>
  <si>
    <t>IFI</t>
  </si>
  <si>
    <t>FM</t>
  </si>
  <si>
    <t>Įmoka į ES biudžetą</t>
  </si>
  <si>
    <t>Fiskalinės drausmės taisyklės</t>
  </si>
  <si>
    <t>Perteklinio VS taisyklė</t>
  </si>
  <si>
    <t>P</t>
  </si>
  <si>
    <t>VS išlaidų augimo ribojimo taisyklė</t>
  </si>
  <si>
    <t>VS priskiriamų biudžetų taisyklės, iš jų:</t>
  </si>
  <si>
    <t xml:space="preserve">     Valstybinio socialinio draudimo fondo </t>
  </si>
  <si>
    <t>–0,2</t>
  </si>
  <si>
    <t>Akcizai</t>
  </si>
  <si>
    <t>Nedarbo socialiniam draudimui</t>
  </si>
  <si>
    <t>Produkcijos atotrūkis</t>
  </si>
  <si>
    <t>Rodiklio pavadinimas</t>
  </si>
  <si>
    <t>1.</t>
  </si>
  <si>
    <t>2.</t>
  </si>
  <si>
    <t>Vienkartinės ir kitos laikinosios priemonės</t>
  </si>
  <si>
    <t>3.</t>
  </si>
  <si>
    <t>4.</t>
  </si>
  <si>
    <t>5.</t>
  </si>
  <si>
    <t>Struktūrinis VS balansas (1 – 2 – 4)</t>
  </si>
  <si>
    <t>6.</t>
  </si>
  <si>
    <t>7.</t>
  </si>
  <si>
    <t>8.</t>
  </si>
  <si>
    <t>–</t>
  </si>
  <si>
    <t>ESS 2010 kodas</t>
  </si>
  <si>
    <t>mln. EUR</t>
  </si>
  <si>
    <t>Pajamos iš viso</t>
  </si>
  <si>
    <t>OTR</t>
  </si>
  <si>
    <t>Gamybos ir importo mokesčiai, iš jų:</t>
  </si>
  <si>
    <t>D2</t>
  </si>
  <si>
    <t>D211</t>
  </si>
  <si>
    <t>D29</t>
  </si>
  <si>
    <t>Einamieji pajamų, turto ir kiti mokesčiai, iš jų:</t>
  </si>
  <si>
    <t>D5</t>
  </si>
  <si>
    <t>D51A</t>
  </si>
  <si>
    <t>D51B</t>
  </si>
  <si>
    <t>Kapitalo mokesčiai</t>
  </si>
  <si>
    <t>D91</t>
  </si>
  <si>
    <t>D61</t>
  </si>
  <si>
    <t>Faktinės darbdavių socialinės įmokos</t>
  </si>
  <si>
    <t>D611</t>
  </si>
  <si>
    <t xml:space="preserve">Faktinės namų ūkių socialinės įmokos </t>
  </si>
  <si>
    <t>D613</t>
  </si>
  <si>
    <t>Rinkos produkcija, produkcija savo galutiniam vartojimui ir kita ne rinkos produkcija</t>
  </si>
  <si>
    <t>P1O</t>
  </si>
  <si>
    <t>Nuosavybės pajamos (gaunamos), iš jų:</t>
  </si>
  <si>
    <t>D4</t>
  </si>
  <si>
    <t>D41</t>
  </si>
  <si>
    <t>D421</t>
  </si>
  <si>
    <t xml:space="preserve">Kiti einamieji ir kapitalo pervedimai (gaunami), iš jų:  </t>
  </si>
  <si>
    <t>Išlaidos iš viso</t>
  </si>
  <si>
    <t>Einamosios išlaidos</t>
  </si>
  <si>
    <t>D1</t>
  </si>
  <si>
    <t>Tarpinis vartojimas</t>
  </si>
  <si>
    <t>P2</t>
  </si>
  <si>
    <t>Mokesčiai</t>
  </si>
  <si>
    <t>D29+D5</t>
  </si>
  <si>
    <t>Subsidijos</t>
  </si>
  <si>
    <t>Nuosavybės pajamos (mokamos), iš jų:</t>
  </si>
  <si>
    <t>D6M</t>
  </si>
  <si>
    <t>Socialinės išmokos, išskyrus socialinius pervedimus natūra, iš jų:</t>
  </si>
  <si>
    <t>D62</t>
  </si>
  <si>
    <t xml:space="preserve">Socialiniai pervedimai natūra </t>
  </si>
  <si>
    <t>D632</t>
  </si>
  <si>
    <t>Kiti einamieji pervedimai (mokami), iš jų:</t>
  </si>
  <si>
    <t>D7</t>
  </si>
  <si>
    <t>PVM ir BNP nuosavi ištekliai, mokami į ES biudžetą</t>
  </si>
  <si>
    <t>D76</t>
  </si>
  <si>
    <t>Kapitalo pervedimai (mokami)</t>
  </si>
  <si>
    <t xml:space="preserve">D9 </t>
  </si>
  <si>
    <t>Bendrojo kapitalo formavimas ir nesukurto nefinansinio turto įsigijimai atėmus pardavimus / perleidimus</t>
  </si>
  <si>
    <t>B9</t>
  </si>
  <si>
    <t>Grynasis skolinimas (+) / grynasis skolinimasis (–)</t>
  </si>
  <si>
    <t>PRIEDAI</t>
  </si>
  <si>
    <t>Išlaidos</t>
  </si>
  <si>
    <t>proc. BVP</t>
  </si>
  <si>
    <t>D214A+                 D2122C</t>
  </si>
  <si>
    <t>D7+D9</t>
  </si>
  <si>
    <t>D3</t>
  </si>
  <si>
    <t>OP5ANP</t>
  </si>
  <si>
    <t>Aukštyn&gt;0</t>
  </si>
  <si>
    <t>Aukštyn&lt;0</t>
  </si>
  <si>
    <t>Žemyn&gt;0</t>
  </si>
  <si>
    <t>Žemyn&lt;0</t>
  </si>
  <si>
    <t>Kitų centrinės valdžios vienetų perviršis</t>
  </si>
  <si>
    <t>Centrinės valdžios deficitas</t>
  </si>
  <si>
    <t>Vietos valdžios perviršis</t>
  </si>
  <si>
    <t>Socialinės apsaugos fondų perviršis</t>
  </si>
  <si>
    <t>Valdžios sektoriaus perviršis</t>
  </si>
  <si>
    <t>Skolos grąžinimas</t>
  </si>
  <si>
    <t>Valstybės biudžeto deficitas ir srautai</t>
  </si>
  <si>
    <t>Išankstinis kaupimas euroobligacijų emisijos išpirkimui</t>
  </si>
  <si>
    <t>Lėšos, skirtos perskolinti kitiems subjektams ir arbitražo ir teismų sprendimams</t>
  </si>
  <si>
    <t xml:space="preserve">Skolintų lėšų likutis metų pradžioje ir grįžtančios perskolintos lėšos </t>
  </si>
  <si>
    <t>Skolinimosi poreikis</t>
  </si>
  <si>
    <t>Finansavimo poreikis</t>
  </si>
  <si>
    <t>Valstybės biudžeto balansas</t>
  </si>
  <si>
    <t>* su ES ir kitos tarptautinės paramos lėšomis</t>
  </si>
  <si>
    <t>Bendro plano vykdymas</t>
  </si>
  <si>
    <t>GPM</t>
  </si>
  <si>
    <t>PM</t>
  </si>
  <si>
    <t>PVM</t>
  </si>
  <si>
    <t>Dividendai ir valstybės įmonių pelno įmokos</t>
  </si>
  <si>
    <t>Mokesčiai už aplinkos teršimą</t>
  </si>
  <si>
    <t>Tarptautinės prekybos ir sandorių mokesčiai</t>
  </si>
  <si>
    <t>Kitos neišvardytos pajamos</t>
  </si>
  <si>
    <t>Žemės realizavimo pajamos</t>
  </si>
  <si>
    <t>Kitas materialusis ir nematerialusis turtas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</si>
  <si>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</si>
  <si>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</si>
  <si>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</si>
  <si>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</si>
  <si>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</si>
  <si>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</si>
  <si>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</si>
  <si>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</si>
  <si>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</si>
  <si>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Pensijų draudimui</t>
  </si>
  <si>
    <t>Ligos ir motinystės (tėvystės) draudimui</t>
  </si>
  <si>
    <t>Veiklos sąnaudos</t>
  </si>
  <si>
    <t xml:space="preserve">Akcizai </t>
  </si>
  <si>
    <t>Einamieji pajamų, turto ir kiti mokesčiai</t>
  </si>
  <si>
    <t>Gauta ES, EEE ir Norvegijos parama</t>
  </si>
  <si>
    <t>Kita socialinė parama pinigais ir įmokos už apdraustuosius</t>
  </si>
  <si>
    <t>Prekės ir paslaugos</t>
  </si>
  <si>
    <t>Kitos</t>
  </si>
  <si>
    <t>Pensijų draudimas</t>
  </si>
  <si>
    <t>Ligos ir motinystės (tėvystės) draudimas</t>
  </si>
  <si>
    <t>Pajamos</t>
  </si>
  <si>
    <t>mln. EUR</t>
  </si>
  <si>
    <t>Balansas</t>
  </si>
  <si>
    <t>–107,4</t>
  </si>
  <si>
    <t>–1,1</t>
  </si>
  <si>
    <t>Produkcijos atotrūkis nuo potencialo, proc. pot. BVP</t>
  </si>
  <si>
    <t>–1,3</t>
  </si>
  <si>
    <t>nevertinama</t>
  </si>
  <si>
    <t xml:space="preserve">     Privalomojo sveikatos draudimo fondo </t>
  </si>
  <si>
    <t>Metinis pokytis, proc.</t>
  </si>
  <si>
    <t>F – faktas, N – numatomas, P – prognozė</t>
  </si>
  <si>
    <t>– PVM</t>
  </si>
  <si>
    <t xml:space="preserve">– Akcizai </t>
  </si>
  <si>
    <t>D214A+ D2122C</t>
  </si>
  <si>
    <t>– Darbo jėgos ir atlyginimo mokesčiai</t>
  </si>
  <si>
    <t>– Pelno mokestis</t>
  </si>
  <si>
    <t>– Palūkanos</t>
  </si>
  <si>
    <t>– Gauta ES, EEE ir Norvegijos parama</t>
  </si>
  <si>
    <t>– Pensijų draudimas</t>
  </si>
  <si>
    <t>– Valstybės biudžeto įmokos už apdraustuosius, draudžiamus valstybės lėšomis</t>
  </si>
  <si>
    <t>– Kiti gamybos mokesčiai (nekilnojamo turto, indėlių ir investicijų draudimo ir kt.)</t>
  </si>
  <si>
    <t>Šaltinis – Fiskalinės institucijos skaičiavimai</t>
  </si>
  <si>
    <t>Kita</t>
  </si>
  <si>
    <t>Socialinių išmokų bazinių dydžių indeksavimas</t>
  </si>
  <si>
    <t>Įmokos už valstybės lėšomis draudžiamus asmenis</t>
  </si>
  <si>
    <t>Išmokos vaikams padidinimas nuo 50 iki 60 eurų</t>
  </si>
  <si>
    <t>Skolintų lėšų likutis, neatsižvelgus į lėšų kaupimą, metų pabaigoje</t>
  </si>
  <si>
    <t>Savarankiškai dirbančių asmenų VSD įmokos</t>
  </si>
  <si>
    <t>Apdraustųjų VSD įmokos</t>
  </si>
  <si>
    <t>Draudėjų VSD įmokos</t>
  </si>
  <si>
    <t>Fiskaliniai rezervai</t>
  </si>
  <si>
    <r>
      <t>P</t>
    </r>
    <r>
      <rPr>
        <sz val="10"/>
        <color rgb="FF000000"/>
        <rFont val="Fira Sans Light"/>
        <family val="2"/>
      </rPr>
      <t xml:space="preserve"> –</t>
    </r>
    <r>
      <rPr>
        <sz val="10"/>
        <color rgb="FF000000"/>
        <rFont val="Arial"/>
        <family val="2"/>
        <charset val="186"/>
      </rPr>
      <t xml:space="preserve"> taisyklės laikomasi</t>
    </r>
    <r>
      <rPr>
        <sz val="10"/>
        <color rgb="FF000000"/>
        <rFont val="Fira Sans Light"/>
        <family val="2"/>
      </rPr>
      <t>,</t>
    </r>
    <r>
      <rPr>
        <sz val="10"/>
        <color theme="6"/>
        <rFont val="Fira Sans Light"/>
        <family val="2"/>
      </rPr>
      <t xml:space="preserve"> </t>
    </r>
    <r>
      <rPr>
        <b/>
        <sz val="10"/>
        <color rgb="FF47ABD9"/>
        <rFont val="Wingdings 2"/>
        <family val="1"/>
        <charset val="2"/>
      </rPr>
      <t>O</t>
    </r>
    <r>
      <rPr>
        <sz val="10"/>
        <color rgb="FF000000"/>
        <rFont val="Fira Sans Light"/>
        <family val="2"/>
      </rPr>
      <t xml:space="preserve"> – </t>
    </r>
    <r>
      <rPr>
        <sz val="10"/>
        <color rgb="FF000000"/>
        <rFont val="Arial"/>
        <family val="2"/>
        <charset val="186"/>
        <scheme val="major"/>
      </rPr>
      <t>rizika taisy</t>
    </r>
    <r>
      <rPr>
        <sz val="10"/>
        <color rgb="FF000000"/>
        <rFont val="Arial"/>
        <family val="2"/>
        <charset val="186"/>
      </rPr>
      <t>klės nesilaikyti</t>
    </r>
  </si>
  <si>
    <t>Šaltinis – Finansų ministerija, Fiskalinės institucijos skaičiavimai</t>
  </si>
  <si>
    <t>Šaltinis – Finansų ministerija, Lietuvos statistikos departamentas, Fiskalinės institucijos skaičiavimai</t>
  </si>
  <si>
    <t>Šaltinis – Lietuvos statistikos departamentas, Fiskalinės institucijos skaičiavimai</t>
  </si>
  <si>
    <t>Atsakas</t>
  </si>
  <si>
    <t>Kumuliatyvus atsakas</t>
  </si>
  <si>
    <t>2021 METŲ VALDŽIOS SEKTORIAUS BIUDŽETŲ PROJEKTŲ RODIKLIŲ VERTINIMAS</t>
  </si>
  <si>
    <t>Ataskaitos "2021 METŲ VALDŽIOS SEKTORIAUS BIUDŽETO PROJEKTO VERTINIMAS" lentelės ir paveikslai</t>
  </si>
  <si>
    <t>Laikinas įmokų į II pakopos pensijų fondus sustabdymas, 
kuro akcizų ir mokesčių nepriemokos palūkanų normos sumažinimas</t>
  </si>
  <si>
    <t>Kelių projektai, gynyba ir IT investicijos, parama vietos valdžiai</t>
  </si>
  <si>
    <t>Parama būstams per „KredEx“, kelių rekonstrukcija</t>
  </si>
  <si>
    <t>Parama gynybai ir moksliniams tyrimams</t>
  </si>
  <si>
    <t>Strateginių įmonių akcijų pirkimas arba valstybės valdomų įstaigų kapitalo plėtra</t>
  </si>
  <si>
    <t>Pensijų didinimas</t>
  </si>
  <si>
    <t xml:space="preserve">VSD įmokos sumažinimas 1 proc. p. (nuo 35,09% iki 34,09%)
</t>
  </si>
  <si>
    <t>Diferencijuotos neapmokestinamos pajamų minimumo ribos didinimas iki 1800 eurų per mėnesį</t>
  </si>
  <si>
    <t>VSD minimalios įmokos įvedimas ir alternatyvių mokesčių režimų pertvarkymas</t>
  </si>
  <si>
    <t>UAB „Latvenergo“ dividendų numatymas</t>
  </si>
  <si>
    <t>Sumažinamas valstybinių kelių priežiūros ir atnaujinimo finansavimas</t>
  </si>
  <si>
    <t>Elektros energijos finansavimas vartotojams</t>
  </si>
  <si>
    <t>Minimalios pensijos kėlimas</t>
  </si>
  <si>
    <t>O</t>
  </si>
  <si>
    <t>netaikoma*</t>
  </si>
  <si>
    <t>netaikoma**</t>
  </si>
  <si>
    <t>PAJAMOS, IŠ VISO:</t>
  </si>
  <si>
    <t>IŠLAIDOS, IŠ VISO:</t>
  </si>
  <si>
    <t>NPD padidinimas</t>
  </si>
  <si>
    <t>Papildomas kredito įstaigų pelno mokestis</t>
  </si>
  <si>
    <t>„Sodros“ pervedimų į privačius pensijų fondus sustabdymas keičiantis pensijų kaupimo sistemai</t>
  </si>
  <si>
    <t>Valstybinio socialinio draudimo pensijų indeksavimas</t>
  </si>
  <si>
    <t>FISKALINĖS DRAUSMĖS TAISYKLIŲ LAIKYMASIS 2020-2021 METAIS</t>
  </si>
  <si>
    <r>
      <rPr>
        <b/>
        <sz val="10"/>
        <color rgb="FF47ABD9"/>
        <rFont val="Arial"/>
        <family val="2"/>
        <charset val="186"/>
        <scheme val="minor"/>
      </rPr>
      <t>*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Arial"/>
        <family val="2"/>
        <charset val="186"/>
        <scheme val="minor"/>
      </rPr>
      <t xml:space="preserve">– netaikoma dėl išskirtinių aplinkybių,
</t>
    </r>
    <r>
      <rPr>
        <b/>
        <sz val="10"/>
        <color rgb="FF47ABD9"/>
        <rFont val="Arial"/>
        <family val="2"/>
        <charset val="186"/>
        <scheme val="minor"/>
      </rPr>
      <t>**</t>
    </r>
    <r>
      <rPr>
        <sz val="10"/>
        <color theme="1"/>
        <rFont val="Arial"/>
        <family val="2"/>
        <charset val="186"/>
        <scheme val="minor"/>
      </rPr>
      <t xml:space="preserve"> – netaikoma dėl Finansų ministerijos paskelbto neigiamo produkcijos atotrūkio nuo potencialo
</t>
    </r>
  </si>
  <si>
    <t>INTARPAS</t>
  </si>
  <si>
    <t>FISKALINĖS POLITIKOS KRYPTYS</t>
  </si>
  <si>
    <t>2020-2021 METŲ SKOLOS PROJEKCIJOS</t>
  </si>
  <si>
    <t>Šaltinis – www.atvira.sodra.lt, Fiskalinės institucijos skaičiavimai</t>
  </si>
  <si>
    <t>* Skaičiai gali skirtis dėl apvalinimo. Taip pat Fiskalinės institucijos BP2021 projekcijoms proc. BVP skaičiuoti naudotas nominalus BVP, atnaujintas pagal naujausią statistiką.</t>
  </si>
  <si>
    <t>BP2020</t>
  </si>
  <si>
    <t>SP2020</t>
  </si>
  <si>
    <t>BP2021</t>
  </si>
  <si>
    <t>Palūkanos</t>
  </si>
  <si>
    <t>–11,4</t>
  </si>
  <si>
    <t>–10,9</t>
  </si>
  <si>
    <t>–8,8</t>
  </si>
  <si>
    <t>–8,9</t>
  </si>
  <si>
    <t>Nr.</t>
  </si>
  <si>
    <t>Valdžios sektoriaus grynasis skolinimas (+)/ skolinimasis (–)</t>
  </si>
  <si>
    <t>–5,0</t>
  </si>
  <si>
    <t>–5,7</t>
  </si>
  <si>
    <t>–0,4</t>
  </si>
  <si>
    <t>–0,5</t>
  </si>
  <si>
    <t>–8,4</t>
  </si>
  <si>
    <t>–4,4</t>
  </si>
  <si>
    <t>Struktūrinis VS pirminis balansas (5 + 6)</t>
  </si>
  <si>
    <t>–7,8</t>
  </si>
  <si>
    <t>–3,9</t>
  </si>
  <si>
    <t>Struktūrinio VS pirminio balanso pokytis</t>
  </si>
  <si>
    <t>–7,3</t>
  </si>
  <si>
    <r>
      <t xml:space="preserve">Ciklinė biudžeto dedamoji </t>
    </r>
    <r>
      <rPr>
        <sz val="10"/>
        <color theme="1"/>
        <rFont val="Arial"/>
        <family val="2"/>
        <charset val="186"/>
        <scheme val="major"/>
      </rPr>
      <t xml:space="preserve">(0,399 × 3 eil.) </t>
    </r>
  </si>
  <si>
    <t>2021P</t>
  </si>
  <si>
    <t xml:space="preserve">VS balansas, proc. BVP </t>
  </si>
  <si>
    <t>Skolos padidėjimas, proc. p. BVP</t>
  </si>
  <si>
    <t>LT</t>
  </si>
  <si>
    <t>LV</t>
  </si>
  <si>
    <t>EE</t>
  </si>
  <si>
    <t>Šaltinis – Lietuvos, Latvijos ir Estijos 2021 m. biudžetų projektai, Fiskalinės institucijos skaičiavimai</t>
  </si>
  <si>
    <t>2019 F</t>
  </si>
  <si>
    <t>2020 N</t>
  </si>
  <si>
    <t>2021 P</t>
  </si>
  <si>
    <t>Šaltinis – TVF, Fiskalinės institucijos skaičiavimai</t>
  </si>
  <si>
    <t>Ekonomikos skatinimas</t>
  </si>
  <si>
    <t>Data </t>
  </si>
  <si>
    <t>Priemonė </t>
  </si>
  <si>
    <t>Aprašymas</t>
  </si>
  <si>
    <t> mlrd. EUR</t>
  </si>
  <si>
    <t> proc. BVP</t>
  </si>
  <si>
    <t>Kovo 16 d.</t>
  </si>
  <si>
    <t>Skiriamas ekonomikos, nukentėjusios dėl koronaviruso sukeltų padarinių, skatinimui – darbo vietų ir įmonių likvidumo išsaugojimui.</t>
  </si>
  <si>
    <t>2,5 </t>
  </si>
  <si>
    <t>Gegužės 6 d.</t>
  </si>
  <si>
    <t>2,1 </t>
  </si>
  <si>
    <t>Gegužės 7 d.</t>
  </si>
  <si>
    <t> 0,93</t>
  </si>
  <si>
    <t>Birželio 10 d.</t>
  </si>
  <si>
    <t>Viso:</t>
  </si>
  <si>
    <t>Ekonomikos skatinimo planas</t>
  </si>
  <si>
    <t>Pagalbos verslui fondas</t>
  </si>
  <si>
    <t>Pagalbos darbuotojams bei darbdaviams planas</t>
  </si>
  <si>
    <t>Lietuvos ateities ekonomikos DNR planas</t>
  </si>
  <si>
    <t>1. Vietos valdžios 
subsektorius</t>
  </si>
  <si>
    <t>2. Socialinės apsaugos 
fondų subsektorius</t>
  </si>
  <si>
    <t>3. Centrinės valdžios 
subsektorius</t>
  </si>
  <si>
    <t>4. Valdžios sektorius</t>
  </si>
  <si>
    <r>
      <rPr>
        <b/>
        <sz val="11"/>
        <rFont val="Arial"/>
        <family val="2"/>
        <charset val="186"/>
        <scheme val="major"/>
      </rPr>
      <t>3 pav.   </t>
    </r>
    <r>
      <rPr>
        <sz val="11"/>
        <rFont val="Arial"/>
        <family val="2"/>
        <charset val="186"/>
        <scheme val="major"/>
      </rPr>
      <t>2019 –2020 m. Valstybės biudžeto pajamų ir išlaidų vykdymas pinigų principu (be ES ir kitos tarptautinės finansinės paramos)</t>
    </r>
  </si>
  <si>
    <t>Kiti gamybos mokesčiai (nekilnojamo turto, indėlių ir investicijų draudimo ir kt.) (0,4% BVP)</t>
  </si>
  <si>
    <t>Kitos (3,3% BVP)</t>
  </si>
  <si>
    <r>
      <rPr>
        <b/>
        <sz val="11"/>
        <rFont val="Arial"/>
        <family val="2"/>
        <charset val="186"/>
        <scheme val="major"/>
      </rPr>
      <t>7 pav.</t>
    </r>
    <r>
      <rPr>
        <sz val="11"/>
        <rFont val="Arial"/>
        <family val="2"/>
        <charset val="186"/>
        <scheme val="major"/>
      </rPr>
      <t>     2021 m. valdžios sektoriaus pajamos ir išlaidos, mln. eurų</t>
    </r>
  </si>
  <si>
    <t>Faktiniai duomenys</t>
  </si>
  <si>
    <t xml:space="preserve">IFI </t>
  </si>
  <si>
    <r>
      <rPr>
        <b/>
        <sz val="11"/>
        <color theme="1"/>
        <rFont val="Arial"/>
        <family val="2"/>
        <charset val="186"/>
      </rPr>
      <t>9 pav.</t>
    </r>
    <r>
      <rPr>
        <sz val="11"/>
        <color theme="1"/>
        <rFont val="Arial"/>
        <family val="2"/>
        <charset val="186"/>
      </rPr>
      <t>   Valdžios sektoriaus skolos projekcijos</t>
    </r>
  </si>
  <si>
    <r>
      <rPr>
        <b/>
        <sz val="11"/>
        <rFont val="Arial"/>
        <family val="2"/>
        <charset val="186"/>
        <scheme val="minor"/>
      </rPr>
      <t xml:space="preserve">1 lentelė. </t>
    </r>
    <r>
      <rPr>
        <sz val="11"/>
        <rFont val="Arial"/>
        <family val="2"/>
        <charset val="186"/>
        <scheme val="minor"/>
      </rPr>
      <t>Fiskalinės drausmės taisyklių laikymasis 2020–2021 metais</t>
    </r>
  </si>
  <si>
    <t>BALTIJOS ŠALIŲ PALYGINIMAS</t>
  </si>
  <si>
    <r>
      <rPr>
        <b/>
        <sz val="11"/>
        <color theme="1"/>
        <rFont val="Arial"/>
        <family val="2"/>
        <charset val="186"/>
        <scheme val="minor"/>
      </rPr>
      <t>11 pav.</t>
    </r>
    <r>
      <rPr>
        <sz val="11"/>
        <color theme="1"/>
        <rFont val="Arial"/>
        <family val="2"/>
        <scheme val="minor"/>
      </rPr>
      <t>      Lietuvos fiskalinė padėtis, 2007–2021 m.</t>
    </r>
  </si>
  <si>
    <t xml:space="preserve">* Fiskalinės institucijos ir Finansų ministerijos duomenys dėl apvalinimo gali nesutapti su detalizuotais duomenimis </t>
  </si>
  <si>
    <r>
      <rPr>
        <b/>
        <sz val="11"/>
        <rFont val="Arial"/>
        <family val="2"/>
        <charset val="186"/>
        <scheme val="minor"/>
      </rPr>
      <t>2 lentelė.</t>
    </r>
    <r>
      <rPr>
        <sz val="11"/>
        <rFont val="Arial"/>
        <family val="2"/>
        <charset val="186"/>
        <scheme val="minor"/>
      </rPr>
      <t xml:space="preserve"> Ciklinė Lietuvos ekonomikos padėtis ir struktūrinis VS balansas, 2020–2021 m.</t>
    </r>
  </si>
  <si>
    <r>
      <rPr>
        <b/>
        <sz val="11"/>
        <rFont val="Arial"/>
        <family val="2"/>
        <charset val="186"/>
      </rPr>
      <t>12 pav.    </t>
    </r>
    <r>
      <rPr>
        <sz val="11"/>
        <rFont val="Arial"/>
        <family val="2"/>
        <charset val="186"/>
      </rPr>
      <t>Baltijos šalių 2020 m. rodiklių palyginimas</t>
    </r>
  </si>
  <si>
    <r>
      <rPr>
        <b/>
        <sz val="11"/>
        <rFont val="Arial"/>
        <family val="2"/>
        <charset val="186"/>
      </rPr>
      <t>14 pav.    </t>
    </r>
    <r>
      <rPr>
        <sz val="11"/>
        <rFont val="Arial"/>
        <family val="2"/>
        <charset val="186"/>
      </rPr>
      <t>Baltijos šalių 2021 m. rodiklių palyginimas</t>
    </r>
  </si>
  <si>
    <r>
      <rPr>
        <b/>
        <sz val="11"/>
        <rFont val="Arial"/>
        <family val="2"/>
        <charset val="186"/>
      </rPr>
      <t>13 pav.    </t>
    </r>
    <r>
      <rPr>
        <sz val="11"/>
        <rFont val="Arial"/>
        <family val="2"/>
        <charset val="186"/>
      </rPr>
      <t>Baltijos šalių ekonomikos skatinimo priemonių apimtis</t>
    </r>
  </si>
  <si>
    <r>
      <t xml:space="preserve">17 pav.     </t>
    </r>
    <r>
      <rPr>
        <sz val="11"/>
        <color theme="1"/>
        <rFont val="Arial"/>
        <family val="1"/>
        <charset val="186"/>
        <scheme val="major"/>
      </rPr>
      <t>Latvijos Vyriausybės priemonių įtaka 2021 m. VS pajamoms ir išlaidoms, proc. BVP</t>
    </r>
  </si>
  <si>
    <t>–4 322,3</t>
  </si>
  <si>
    <t>16 986,6</t>
  </si>
  <si>
    <t>18 941,9</t>
  </si>
  <si>
    <t>–1 955,3</t>
  </si>
  <si>
    <t>–2 509,2</t>
  </si>
  <si>
    <t>–2 904,8</t>
  </si>
  <si>
    <t>–4,0</t>
  </si>
  <si>
    <t>–  Kita socialinė parama</t>
  </si>
  <si>
    <r>
      <t>–</t>
    </r>
    <r>
      <rPr>
        <sz val="10"/>
        <color theme="1"/>
        <rFont val="Arial"/>
        <family val="2"/>
        <scheme val="minor"/>
      </rPr>
      <t xml:space="preserve"> Dividendai</t>
    </r>
  </si>
  <si>
    <r>
      <t>–</t>
    </r>
    <r>
      <rPr>
        <sz val="10"/>
        <color theme="1"/>
        <rFont val="Arial"/>
        <family val="2"/>
        <scheme val="minor"/>
      </rPr>
      <t xml:space="preserve"> Ligos ir motinystės ( tėvystės ) draudimas</t>
    </r>
  </si>
  <si>
    <r>
      <t>–</t>
    </r>
    <r>
      <rPr>
        <sz val="10"/>
        <color theme="1"/>
        <rFont val="Arial"/>
        <family val="2"/>
        <scheme val="minor"/>
      </rPr>
      <t xml:space="preserve"> Draudimas nuo nedarbo</t>
    </r>
  </si>
  <si>
    <r>
      <rPr>
        <b/>
        <sz val="11"/>
        <rFont val="Arial"/>
        <family val="2"/>
        <charset val="186"/>
        <scheme val="major"/>
      </rPr>
      <t>1 pav.   </t>
    </r>
    <r>
      <rPr>
        <sz val="11"/>
        <rFont val="Arial"/>
        <family val="2"/>
        <charset val="186"/>
        <scheme val="major"/>
      </rPr>
      <t>2020 m. valdžios sektoriaus ir jį sudarančių subsektorių balansai</t>
    </r>
  </si>
  <si>
    <r>
      <rPr>
        <b/>
        <sz val="11"/>
        <rFont val="Arial"/>
        <family val="2"/>
        <charset val="186"/>
        <scheme val="major"/>
      </rPr>
      <t>2 pav.    </t>
    </r>
    <r>
      <rPr>
        <sz val="11"/>
        <rFont val="Arial"/>
        <family val="2"/>
        <charset val="186"/>
        <scheme val="major"/>
      </rPr>
      <t>2020 m. valstybės biudžeto pajamų plano kaupiamasis vykdymas* pinigų principu (be ES ir kitos tarptautinės finansinės paramos lėšų)</t>
    </r>
  </si>
  <si>
    <t>PVM įstatymo 91 straipsnio 2 dalyje nustatytų apribojimų atsisakymas</t>
  </si>
  <si>
    <t>COVID-19 plano priemonės</t>
  </si>
  <si>
    <t>Medicinos darbuotojų ir pedagogų darbo užmokesčio didinimas</t>
  </si>
  <si>
    <t>Investicijos iš ES fondų ligoninėms, viešiesiems pastatams ir infrastruktūrai</t>
  </si>
  <si>
    <r>
      <rPr>
        <b/>
        <sz val="11"/>
        <rFont val="Arial"/>
        <family val="2"/>
        <charset val="186"/>
      </rPr>
      <t>10 pav.  </t>
    </r>
    <r>
      <rPr>
        <sz val="11"/>
        <rFont val="Arial"/>
        <family val="2"/>
        <charset val="186"/>
      </rPr>
      <t>Valstybės biudžeto* balansas ir finansiniai rezervai</t>
    </r>
  </si>
  <si>
    <r>
      <rPr>
        <b/>
        <sz val="11"/>
        <rFont val="Arial"/>
        <family val="2"/>
        <charset val="186"/>
      </rPr>
      <t>8 pav.   </t>
    </r>
    <r>
      <rPr>
        <sz val="11"/>
        <rFont val="Arial"/>
        <family val="2"/>
        <charset val="186"/>
      </rPr>
      <t>2020–2021 m. planuojamas skolinimosi ir finansavimo skolintomis lėšomis poreikiai</t>
    </r>
  </si>
  <si>
    <t>Realiojo BVP pokytis, proc.</t>
  </si>
  <si>
    <t>Asignavimai iš Lietuvos Respublikos valstybės biudžeto</t>
  </si>
  <si>
    <t>DNR plane išskirti 5 prioritetai, į kuriuos bus koncentruojamasi – žmogiškasis kapitalas, skaitmeninė ekonomika ir verslas, inovacijos ir moksliniai tyrimai, ekonominė infrastruktūra bei klimato kaita ir energetika. DNR planas bus įgyvendinamas nuo 2020 m. liepos 1 d. iki 2021 m. gruodžio 31 d. Naujos investicijos sudaro 2,2 mlrd. eurų arba 4,5 proc. BVP.</t>
  </si>
  <si>
    <t xml:space="preserve">Užimtumo įstatymo pataisos Nr. XIII-2882, kuriomis siekiama užtikrinti darbo vietų išlaikymą ir kuo spartesnį žmonių grąžinimą į darbo rinką. mą į darbo rinką. </t>
  </si>
  <si>
    <t>Fondas padės užtikrinti vidutinių ir didelių įmonių likvidumą, galimybes gauti finansavimą ir leis verslui greičiau atsigauti po krizės.  Pradinis įnašas į Fondą bus finansuojamas valstybės lėšomis – tam skirta 100 mln. eurų. Kitos lėšos bus gautos išleidus obligacijas (400 mln. eurų) su valstybės garantija ir pritraukus privačių investuotojų.</t>
  </si>
  <si>
    <t>Padidinto sveikatos priežiūros darbuotojų ir pedagogų darbo užmokesčio grįžtamasis poveikis</t>
  </si>
  <si>
    <t xml:space="preserve">19 061,8 </t>
  </si>
  <si>
    <t>21 966,6</t>
  </si>
  <si>
    <t>VSDF ir PSDF rezervai</t>
  </si>
  <si>
    <t>*Skaičiai  gali nesutapti dėl apvalinimo</t>
  </si>
  <si>
    <t>Akcizų didinimas alkoholiui, transporto priemonių taršos mokestis (2020 m.)</t>
  </si>
  <si>
    <t>COVID - 19 plano priemonės</t>
  </si>
  <si>
    <t>DNR plano priemonės</t>
  </si>
  <si>
    <t>Išlaidos darbo užmokesčiui</t>
  </si>
  <si>
    <t>Šaltinis – Lietuvos Respublikos finansų ministerija, Fiskalinės institucijos skaičiavimai</t>
  </si>
  <si>
    <t>Šaltinis – Estijos Respublikos finansų ministerija, Fiskalinės institucijos skaičiavimai</t>
  </si>
  <si>
    <t>Šaltinis – Latvijos Respublikos finansų ministerija, Fiskalinės institucijos skaičiavimai</t>
  </si>
  <si>
    <t>Naujojo ES finansinio laikotarpio lėšų naudojimas, „KredEx“ išlaidų keitimas ES lėšomis</t>
  </si>
  <si>
    <t>Visos kitos neišvardytos pajamos</t>
  </si>
  <si>
    <t>Kumuliatyvus VSDF įmokų vykdymas</t>
  </si>
  <si>
    <t>Kumuliatyvus VSDF išlaidų vykdymas</t>
  </si>
  <si>
    <t>Metai</t>
  </si>
  <si>
    <t>MAKROEKONOMINIAI RODIKLIAI, proc. BVP (jei nenurodyta kitaip)</t>
  </si>
  <si>
    <t>Realiojo BVP augimas, proc.</t>
  </si>
  <si>
    <t>Nedarbo lygis, proc.</t>
  </si>
  <si>
    <t>Būsto kainų indeksas, proc.</t>
  </si>
  <si>
    <t>Realusis efektyvusis valiutų kursas, proc.</t>
  </si>
  <si>
    <t>Einamosios sąskaitos balansas</t>
  </si>
  <si>
    <t>Bendroji skola užsieniui</t>
  </si>
  <si>
    <t xml:space="preserve">Privačiojo sektoriaus kredito srautai </t>
  </si>
  <si>
    <t>FISKALINIAI RODIKLIAI, proc. BVP</t>
  </si>
  <si>
    <t>VS balansas</t>
  </si>
  <si>
    <t>Struktūrinis VS balansas</t>
  </si>
  <si>
    <t>VS skola</t>
  </si>
  <si>
    <t>Finansavimo skolintomis lėšomis poreikis</t>
  </si>
  <si>
    <t xml:space="preserve"> Aukštas rizikos lygis</t>
  </si>
  <si>
    <t xml:space="preserve"> Vidutinis rizikos lygis</t>
  </si>
  <si>
    <t xml:space="preserve"> Žemas rizikos lygis</t>
  </si>
  <si>
    <t xml:space="preserve"> Nėra duomenų</t>
  </si>
  <si>
    <t>Fiskalinių rizikų švieslentė</t>
  </si>
  <si>
    <t>STDEV 0,5 ir 1</t>
  </si>
  <si>
    <t>Kumuliatyvus SODROS įmokų vykdymas</t>
  </si>
  <si>
    <t>1.1. Draudėjų valstybinio socialinio draudimo įmokos</t>
  </si>
  <si>
    <t>1.2. Apdraustųjų valstybinio socialinio draudimo įmokos</t>
  </si>
  <si>
    <t>1.3. Savarankiškai dirbančių asmenų valstybinio socialinio draudimo įmokos</t>
  </si>
  <si>
    <t>1.6. Asignavimai iš Lietuvos Respublikos valstybės biudžeto</t>
  </si>
  <si>
    <t>e</t>
  </si>
  <si>
    <t>Kumuliatyvus SODROS išlaidų vykdymas</t>
  </si>
  <si>
    <t>1. Pensijų draudimui</t>
  </si>
  <si>
    <t>2. Ligos ir motinystės (tėvystės) draudimui</t>
  </si>
  <si>
    <t>3. Motinystės socialiniui draudimui</t>
  </si>
  <si>
    <t>4. Nedarbo socialiniam draudimui</t>
  </si>
  <si>
    <t>9. Veiklos sąnaudos</t>
  </si>
  <si>
    <t xml:space="preserve">     Vietos valdžios subsektoriaus</t>
  </si>
  <si>
    <t>Apatinė riba</t>
  </si>
  <si>
    <t>Viršutinė riba</t>
  </si>
  <si>
    <t>90 proc. pasikliautinasis intervalas</t>
  </si>
  <si>
    <r>
      <rPr>
        <b/>
        <sz val="11"/>
        <rFont val="Arial"/>
        <family val="2"/>
        <charset val="186"/>
      </rPr>
      <t>A. 2 pav.    </t>
    </r>
    <r>
      <rPr>
        <sz val="11"/>
        <rFont val="Arial"/>
        <family val="2"/>
        <charset val="186"/>
      </rPr>
      <t>Realiojo BVP kumuliatyvūs atsakai į 1 proc. realiųjų VS vartojimo išlaidų ir investicijų impulsą</t>
    </r>
  </si>
  <si>
    <r>
      <rPr>
        <b/>
        <sz val="11"/>
        <rFont val="Arial"/>
        <family val="2"/>
        <charset val="186"/>
      </rPr>
      <t>A. 1 pav.    </t>
    </r>
    <r>
      <rPr>
        <sz val="11"/>
        <rFont val="Arial"/>
        <family val="2"/>
        <charset val="186"/>
      </rPr>
      <t>Realiojo BVP atsakas į 1 proc. realiųjų VS vartojimo išlaidų ir investicijų impulsą</t>
    </r>
  </si>
  <si>
    <r>
      <rPr>
        <b/>
        <sz val="11"/>
        <rFont val="Arial"/>
        <family val="2"/>
        <charset val="186"/>
        <scheme val="minor"/>
      </rPr>
      <t xml:space="preserve">2 priedas. 1 lentelė.  </t>
    </r>
    <r>
      <rPr>
        <sz val="11"/>
        <rFont val="Arial"/>
        <family val="2"/>
        <charset val="186"/>
        <scheme val="minor"/>
      </rPr>
      <t>2020 m. Valdžios sektoriaus pagrindinių rodiklių palyginimas*</t>
    </r>
  </si>
  <si>
    <r>
      <rPr>
        <b/>
        <sz val="11"/>
        <rFont val="Arial"/>
        <family val="2"/>
        <charset val="186"/>
        <scheme val="minor"/>
      </rPr>
      <t xml:space="preserve">2 priedas. 1 lentelė.  </t>
    </r>
    <r>
      <rPr>
        <sz val="11"/>
        <rFont val="Arial"/>
        <family val="2"/>
        <charset val="186"/>
        <scheme val="minor"/>
      </rPr>
      <t>2021 m. Valdžios sektoriaus pagrindinių rodiklių palyginimas*</t>
    </r>
  </si>
  <si>
    <r>
      <rPr>
        <b/>
        <sz val="11"/>
        <rFont val="Arial"/>
        <family val="2"/>
        <charset val="186"/>
        <scheme val="major"/>
      </rPr>
      <t>3 priedas. 1 lentelė.   </t>
    </r>
    <r>
      <rPr>
        <sz val="11"/>
        <rFont val="Arial"/>
        <family val="2"/>
        <charset val="186"/>
        <scheme val="major"/>
      </rPr>
      <t>Valdžios sektoriaus 2019–2021 m. pajamos ir išlaidos pagal ESS 2010, mln. EUR</t>
    </r>
  </si>
  <si>
    <r>
      <rPr>
        <b/>
        <sz val="11"/>
        <rFont val="Arial"/>
        <family val="2"/>
        <charset val="186"/>
        <scheme val="major"/>
      </rPr>
      <t>3 priedas. 2 lentelė.   </t>
    </r>
    <r>
      <rPr>
        <sz val="11"/>
        <rFont val="Arial"/>
        <family val="2"/>
        <charset val="186"/>
        <scheme val="major"/>
      </rPr>
      <t>Valdžios sektoriaus 2018–2021 m. pajamos ir išlaidos pagal ESS 2010, proc. BVP</t>
    </r>
  </si>
  <si>
    <t>2020 m. lapkričio 10 d. Nr. BPE-8</t>
  </si>
  <si>
    <t>* Kaupiamasis principas reiškia, kad, pvz.: birželio mėn. parodoma visa sausio–birželio mėn. paklaida, o rugsėjo mėn. – visa sausio–rugsėjo mėn. paklaida. 2 pav. stulpeliuose kiekvieno laikotarpio paklaida išskaidoma į pajamų komponentes, parodančias, kokią paklaidos dalį sugeneravo tam tikras mokestis ar kitas pajamų šaltinis.</t>
  </si>
  <si>
    <t>Motinystės socialiniam draudimui</t>
  </si>
  <si>
    <t>–4 240,1</t>
  </si>
  <si>
    <t>–4 861,3</t>
  </si>
  <si>
    <t>–5 079,5</t>
  </si>
  <si>
    <t>–1 873,8</t>
  </si>
  <si>
    <t>Struktūrinis VSDF ir PSDF balansas 2020–2021 m., proc. BVP</t>
  </si>
  <si>
    <t>Produkcijos atotrūkis nuo potencialo</t>
  </si>
  <si>
    <t>VSDF grynasis skolinimas (+)/ skolinimasis (–)</t>
  </si>
  <si>
    <t xml:space="preserve">Ciklinė VSDF biudžeto dedamoji, proc. pot. BVP (1 x 4) </t>
  </si>
  <si>
    <t>VSDF biudžeto semi-elastingumas pot. BVP</t>
  </si>
  <si>
    <t>Struktūrinis VSDF balansas (2 – 3 – 5)</t>
  </si>
  <si>
    <t>PSDF grynasis skolinimas (+)/ skolinimasis (–)</t>
  </si>
  <si>
    <t xml:space="preserve">Ciklinė PSDF biudžeto dedamoji, proc. pot. BVP (1 x 4) </t>
  </si>
  <si>
    <t>PSDF biudžeto semi-elastingumas pot. BVP</t>
  </si>
  <si>
    <t>Struktūrinis PSDF balansas (2 – 3 – 5)</t>
  </si>
  <si>
    <r>
      <rPr>
        <b/>
        <sz val="11"/>
        <rFont val="Arial"/>
        <family val="2"/>
        <charset val="186"/>
        <scheme val="major"/>
      </rPr>
      <t>4 priedas. </t>
    </r>
    <r>
      <rPr>
        <sz val="11"/>
        <rFont val="Arial"/>
        <family val="2"/>
        <charset val="186"/>
        <scheme val="major"/>
      </rPr>
      <t>  Lietuvos ekonomikos skatinimo priemonės</t>
    </r>
  </si>
  <si>
    <r>
      <rPr>
        <b/>
        <sz val="11"/>
        <rFont val="Arial"/>
        <family val="2"/>
        <charset val="186"/>
        <scheme val="major"/>
      </rPr>
      <t xml:space="preserve">4 pav.     </t>
    </r>
    <r>
      <rPr>
        <sz val="11"/>
        <rFont val="Arial"/>
        <family val="2"/>
        <charset val="186"/>
        <scheme val="major"/>
      </rPr>
      <t>2020 m. kaupiamasis VSDF pajamų plano vykdymas pinigų principu</t>
    </r>
  </si>
  <si>
    <r>
      <rPr>
        <b/>
        <sz val="11"/>
        <rFont val="Arial"/>
        <family val="2"/>
        <charset val="186"/>
        <scheme val="major"/>
      </rPr>
      <t>5 pav.</t>
    </r>
    <r>
      <rPr>
        <sz val="11"/>
        <rFont val="Arial"/>
        <family val="2"/>
        <charset val="186"/>
        <scheme val="major"/>
      </rPr>
      <t>     2020 m. kaupiamasis VSDF išlaidų plano vykdymas pinigų principu</t>
    </r>
  </si>
  <si>
    <r>
      <rPr>
        <b/>
        <sz val="11"/>
        <rFont val="Arial"/>
        <family val="2"/>
        <charset val="186"/>
        <scheme val="major"/>
      </rPr>
      <t xml:space="preserve">6 pav.    </t>
    </r>
    <r>
      <rPr>
        <sz val="11"/>
        <rFont val="Arial"/>
        <family val="2"/>
        <charset val="186"/>
        <scheme val="major"/>
      </rPr>
      <t>2021 m. valdžios sektoriaus ir jį sudarančių subsektorių balansai*</t>
    </r>
  </si>
  <si>
    <r>
      <t xml:space="preserve">15 pav.     </t>
    </r>
    <r>
      <rPr>
        <sz val="11"/>
        <color theme="1"/>
        <rFont val="Arial"/>
        <family val="1"/>
        <charset val="186"/>
        <scheme val="major"/>
      </rPr>
      <t>Lietuvos Vyriausybės priemonių įtaka 2021 m. VS pajamoms ir išlaidoms, proc. BVP*</t>
    </r>
  </si>
  <si>
    <t>* Skaičiai gali skirtis dėl apvalinimo</t>
  </si>
  <si>
    <r>
      <t xml:space="preserve">16 pav.     </t>
    </r>
    <r>
      <rPr>
        <sz val="11"/>
        <color theme="1"/>
        <rFont val="Arial"/>
        <family val="1"/>
        <charset val="186"/>
        <scheme val="major"/>
      </rPr>
      <t>Estijos Vyriausybės priemonių įtaka 2021 m. VS pajamoms ir išlaidoms, proc. BVP</t>
    </r>
    <r>
      <rPr>
        <b/>
        <sz val="11"/>
        <color theme="1"/>
        <rFont val="Arial"/>
        <family val="2"/>
        <charset val="186"/>
        <scheme val="maj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</si>
</sst>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\ _€_-;\-* #,##0.00\ _€_-;_-* &quot;-&quot;??\ _€_-;_-@_-"/>
    <numFmt numFmtId="164" formatCode="0.0"/>
    <numFmt numFmtId="165" formatCode="0.0;\–0.0"/>
    <numFmt numFmtId="166" formatCode="0.0;\ \–0.0"/>
    <numFmt numFmtId="167" formatCode="&quot;▲&quot;0.0;&quot;▼&quot;\–0.0"/>
    <numFmt numFmtId="168" formatCode="_–#,##0.0\ _€_-;\–\ #,##0.0\ _€_-;_–\ &quot;-&quot;??\ _€_-;_-@_-"/>
    <numFmt numFmtId="169" formatCode="#,##0.0"/>
    <numFmt numFmtId="170" formatCode="0.00;\–0.00"/>
    <numFmt numFmtId="171" formatCode="#,##0.0;\–#,##0.0"/>
    <numFmt numFmtId="172" formatCode="0.00;\ \–0.00"/>
    <numFmt numFmtId="173" formatCode="0.000000000000000"/>
    <numFmt numFmtId="174" formatCode="_-* #,##0.00\ _L_t_-;\-* #,##0.00\ _L_t_-;_-* &quot;-&quot;??\ _L_t_-;_-@_-"/>
    <numFmt numFmtId="175" formatCode="#\ ###\ ###\ ##0"/>
    <numFmt numFmtId="176" formatCode="0.000"/>
    <numFmt numFmtId="177" formatCode="0.0000"/>
    <numFmt numFmtId="178" formatCode=";;;"/>
    <numFmt numFmtId="179" formatCode="0;\ \–0"/>
    <numFmt numFmtId="180" formatCode="#,##0.0_ ;\-#,##0.0\ "/>
  </numFmts>
  <fonts count="135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9"/>
      <color rgb="FF8D8473"/>
      <name val="Segoe UI"/>
      <family val="2"/>
      <charset val="186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sz val="11"/>
      <name val="Arial"/>
      <family val="2"/>
      <charset val="186"/>
      <scheme val="minor"/>
    </font>
    <font>
      <sz val="11"/>
      <color rgb="FF000000"/>
      <name val="Calibri"/>
      <family val="2"/>
    </font>
    <font>
      <b/>
      <sz val="11"/>
      <name val="Arial"/>
      <family val="2"/>
      <charset val="186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charset val="186"/>
      <scheme val="minor"/>
    </font>
    <font>
      <sz val="11"/>
      <color rgb="FF00B050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sz val="8"/>
      <color theme="6" tint="-0.249977111117893"/>
      <name val="Arial"/>
      <family val="2"/>
      <charset val="186"/>
      <scheme val="minor"/>
    </font>
    <font>
      <b/>
      <sz val="11"/>
      <color rgb="FF00B050"/>
      <name val="Arial"/>
      <family val="2"/>
      <charset val="186"/>
      <scheme val="minor"/>
    </font>
    <font>
      <sz val="8"/>
      <color rgb="FF000000"/>
      <name val="Segoe UI"/>
      <family val="2"/>
      <charset val="186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b/>
      <sz val="10"/>
      <color rgb="FF4FA1CC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</font>
    <font>
      <sz val="10"/>
      <color rgb="FFFF0000"/>
      <name val="Arial"/>
      <family val="2"/>
      <charset val="186"/>
    </font>
    <font>
      <sz val="10"/>
      <color rgb="FF000000"/>
      <name val="Fira Sans Light"/>
      <family val="2"/>
    </font>
    <font>
      <b/>
      <sz val="11"/>
      <color theme="1"/>
      <name val="Arial"/>
      <family val="2"/>
      <charset val="186"/>
      <scheme val="major"/>
    </font>
    <font>
      <sz val="11"/>
      <color theme="1"/>
      <name val="Arial"/>
      <family val="1"/>
      <charset val="186"/>
      <scheme val="major"/>
    </font>
    <font>
      <sz val="10"/>
      <name val="Times New Roman"/>
      <family val="2"/>
    </font>
    <font>
      <b/>
      <sz val="10"/>
      <color rgb="FF4FA1CC"/>
      <name val="Wingdings 2"/>
      <family val="1"/>
      <charset val="2"/>
    </font>
    <font>
      <b/>
      <sz val="10"/>
      <color rgb="FF47ABD9"/>
      <name val="Wingdings 2"/>
      <family val="1"/>
      <charset val="2"/>
    </font>
    <font>
      <sz val="10"/>
      <color theme="6"/>
      <name val="Fira Sans Light"/>
      <family val="2"/>
    </font>
    <font>
      <b/>
      <sz val="11"/>
      <color theme="1"/>
      <name val="Arial"/>
      <family val="2"/>
      <charset val="186"/>
    </font>
    <font>
      <b/>
      <sz val="10"/>
      <color rgb="FF47ABD9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8"/>
      <color theme="1"/>
      <name val="Arial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  <charset val="186"/>
      <scheme val="minor"/>
    </font>
    <font>
      <sz val="10"/>
      <color theme="1"/>
      <name val="Arial"/>
      <family val="2"/>
      <charset val="186"/>
      <scheme val="major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14"/>
      <color rgb="FF8D8473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1"/>
      <color rgb="FF7030A0"/>
      <name val="Arial"/>
      <family val="2"/>
      <scheme val="minor"/>
    </font>
    <font>
      <sz val="11"/>
      <color rgb="FFFF0000"/>
      <name val="Arial"/>
      <family val="2"/>
      <scheme val="min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sz val="10"/>
      <name val="Arial"/>
      <family val="2"/>
      <charset val="186"/>
      <scheme val="major"/>
    </font>
    <font>
      <u/>
      <sz val="11"/>
      <color theme="1"/>
      <name val="Arial"/>
      <family val="2"/>
      <charset val="186"/>
      <scheme val="major"/>
    </font>
    <font>
      <sz val="10.5"/>
      <color rgb="FF000000"/>
      <name val="Arial"/>
      <family val="2"/>
      <charset val="186"/>
      <scheme val="major"/>
    </font>
    <font>
      <sz val="10.5"/>
      <name val="Arial"/>
      <family val="2"/>
      <charset val="186"/>
      <scheme val="minor"/>
    </font>
    <font>
      <sz val="10.5"/>
      <color rgb="FF000000"/>
      <name val="Arial"/>
      <family val="2"/>
      <charset val="186"/>
    </font>
    <font>
      <sz val="10.5"/>
      <color rgb="FF000000"/>
      <name val="Arial"/>
      <family val="2"/>
      <charset val="186"/>
      <scheme val="minor"/>
    </font>
    <font>
      <u/>
      <sz val="11"/>
      <color theme="10"/>
      <name val="Arial"/>
      <family val="2"/>
      <charset val="186"/>
    </font>
    <font>
      <u/>
      <sz val="11"/>
      <color rgb="FF8D8473"/>
      <name val="Arial"/>
      <family val="2"/>
      <charset val="186"/>
    </font>
    <font>
      <sz val="10"/>
      <color theme="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0"/>
      <color rgb="FF4FA1CC"/>
      <name val="Arial"/>
      <family val="2"/>
      <charset val="186"/>
      <scheme val="major"/>
    </font>
    <font>
      <sz val="12"/>
      <name val="Helv"/>
    </font>
    <font>
      <b/>
      <sz val="10"/>
      <color rgb="FF47ABD9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b/>
      <sz val="10"/>
      <color rgb="FF4FA1CC"/>
      <name val="Arial"/>
      <family val="2"/>
      <scheme val="minor"/>
    </font>
    <font>
      <sz val="11"/>
      <color rgb="FF0070C0"/>
      <name val="Arial"/>
      <family val="2"/>
      <charset val="186"/>
      <scheme val="minor"/>
    </font>
    <font>
      <b/>
      <sz val="11"/>
      <color rgb="FF0070C0"/>
      <name val="Arial"/>
      <family val="2"/>
      <charset val="186"/>
      <scheme val="minor"/>
    </font>
    <font>
      <u/>
      <sz val="11"/>
      <color rgb="FF00B050"/>
      <name val="Arial"/>
      <family val="2"/>
      <charset val="186"/>
      <scheme val="minor"/>
    </font>
    <font>
      <sz val="9"/>
      <color rgb="FF000000"/>
      <name val="Arial"/>
      <family val="2"/>
      <charset val="186"/>
      <scheme val="major"/>
    </font>
    <font>
      <b/>
      <sz val="9"/>
      <color rgb="FF47ABD9"/>
      <name val="Arial"/>
      <family val="2"/>
      <charset val="186"/>
      <scheme val="major"/>
    </font>
    <font>
      <b/>
      <sz val="9"/>
      <color rgb="FF4FA1CC"/>
      <name val="Arial"/>
      <family val="2"/>
      <charset val="186"/>
      <scheme val="major"/>
    </font>
    <font>
      <sz val="10"/>
      <name val="Arial"/>
      <family val="2"/>
      <charset val="186"/>
      <scheme val="minor"/>
    </font>
    <font>
      <b/>
      <sz val="10"/>
      <color theme="1"/>
      <name val="Arial"/>
      <family val="2"/>
      <charset val="186"/>
      <scheme val="major"/>
    </font>
    <font>
      <sz val="11"/>
      <name val="Arial"/>
      <family val="2"/>
      <scheme val="minor"/>
    </font>
    <font>
      <sz val="11"/>
      <color rgb="FF000000"/>
      <name val="Arial"/>
      <family val="2"/>
      <charset val="186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  <scheme val="major"/>
    </font>
    <font>
      <sz val="8"/>
      <name val="Arial"/>
      <family val="2"/>
      <charset val="186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rgb="FF47ABD9"/>
      <name val="Arial"/>
      <family val="2"/>
    </font>
    <font>
      <b/>
      <sz val="10"/>
      <color rgb="FF47ABD9"/>
      <name val="Arial"/>
      <family val="2"/>
      <charset val="186"/>
    </font>
    <font>
      <sz val="9"/>
      <color theme="1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4BD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</fills>
  <borders count="110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/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7ABD9"/>
      </top>
      <bottom/>
      <diagonal/>
    </border>
    <border>
      <left/>
      <right/>
      <top/>
      <bottom style="thin">
        <color rgb="FF4FA1CC"/>
      </bottom>
      <diagonal/>
    </border>
    <border>
      <left/>
      <right style="dashed">
        <color rgb="FF4FA1CC"/>
      </right>
      <top style="thin">
        <color rgb="FF4FA1CC"/>
      </top>
      <bottom/>
      <diagonal/>
    </border>
    <border>
      <left/>
      <right/>
      <top style="thin">
        <color rgb="FF4FA1CC"/>
      </top>
      <bottom style="dashed">
        <color rgb="FF4FA1CC"/>
      </bottom>
      <diagonal/>
    </border>
    <border>
      <left/>
      <right style="dashed">
        <color rgb="FF4FA1CC"/>
      </right>
      <top/>
      <bottom style="thin">
        <color rgb="FF4FA1CC"/>
      </bottom>
      <diagonal/>
    </border>
    <border>
      <left/>
      <right/>
      <top style="dashed">
        <color rgb="FF4FA1CC"/>
      </top>
      <bottom style="thin">
        <color rgb="FF4FA1CC"/>
      </bottom>
      <diagonal/>
    </border>
    <border>
      <left/>
      <right/>
      <top/>
      <bottom style="dashed">
        <color rgb="FF4FA1CC"/>
      </bottom>
      <diagonal/>
    </border>
    <border>
      <left style="dashed">
        <color rgb="FF4FA1CC"/>
      </left>
      <right/>
      <top style="thin">
        <color rgb="FF4FA1CC"/>
      </top>
      <bottom style="dashed">
        <color rgb="FF4FA1CC"/>
      </bottom>
      <diagonal/>
    </border>
    <border>
      <left/>
      <right/>
      <top style="thin">
        <color rgb="FF4FA1CC"/>
      </top>
      <bottom/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/>
      <diagonal/>
    </border>
    <border>
      <left style="dashed">
        <color rgb="FF4FA1CC"/>
      </left>
      <right style="dashed">
        <color rgb="FF4FA1CC"/>
      </right>
      <top/>
      <bottom style="thin">
        <color rgb="FF4FA1CC"/>
      </bottom>
      <diagonal/>
    </border>
    <border>
      <left/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/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/>
      <right style="dashed">
        <color rgb="FF4FA1CC"/>
      </right>
      <top style="thin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thin">
        <color rgb="FF4FA1CC"/>
      </bottom>
      <diagonal/>
    </border>
    <border>
      <left style="dashed">
        <color rgb="FF4FA1CC"/>
      </left>
      <right/>
      <top style="thin">
        <color rgb="FF4FA1CC"/>
      </top>
      <bottom style="thin">
        <color rgb="FF4FA1CC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FA1CC"/>
      </left>
      <right/>
      <top/>
      <bottom style="thin">
        <color rgb="FF4FA1CC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theme="5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theme="5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theme="5"/>
      </bottom>
      <diagonal/>
    </border>
    <border>
      <left/>
      <right/>
      <top style="thin">
        <color rgb="FF47ABD9"/>
      </top>
      <bottom/>
      <diagonal/>
    </border>
    <border>
      <left/>
      <right style="dashed">
        <color theme="5"/>
      </right>
      <top style="thin">
        <color rgb="FF4FA1CC"/>
      </top>
      <bottom style="thin">
        <color rgb="FF4FA1CC"/>
      </bottom>
      <diagonal/>
    </border>
    <border>
      <left style="dashed">
        <color theme="5"/>
      </left>
      <right/>
      <top style="thin">
        <color rgb="FF4FA1CC"/>
      </top>
      <bottom style="thin">
        <color rgb="FF4FA1CC"/>
      </bottom>
      <diagonal/>
    </border>
    <border>
      <left/>
      <right style="dashed">
        <color theme="5"/>
      </right>
      <top style="thin">
        <color rgb="FF4FA1CC"/>
      </top>
      <bottom style="thin">
        <color theme="5"/>
      </bottom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/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/>
      <diagonal/>
    </border>
    <border>
      <left/>
      <right style="dashed">
        <color rgb="FF4FA1CC"/>
      </right>
      <top/>
      <bottom style="dashed">
        <color rgb="FF4FA1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4FA1CC"/>
      </left>
      <right/>
      <top/>
      <bottom/>
      <diagonal/>
    </border>
    <border>
      <left/>
      <right/>
      <top style="dashed">
        <color rgb="FF4FA1CC"/>
      </top>
      <bottom style="dashed">
        <color rgb="FF47ABD9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 style="dashed">
        <color rgb="FF4FA1CC"/>
      </top>
      <bottom/>
      <diagonal/>
    </border>
    <border>
      <left/>
      <right style="dashed">
        <color rgb="FF4FA1CC"/>
      </right>
      <top/>
      <bottom/>
      <diagonal/>
    </border>
    <border>
      <left style="thin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/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/>
      <diagonal/>
    </border>
    <border>
      <left style="thin">
        <color rgb="FF4FA1CC"/>
      </left>
      <right style="thin">
        <color rgb="FF4FA1CC"/>
      </right>
      <top style="dashed">
        <color rgb="FF4FA1CC"/>
      </top>
      <bottom/>
      <diagonal/>
    </border>
    <border>
      <left style="thin">
        <color rgb="FF4FA1CC"/>
      </left>
      <right/>
      <top style="dashed">
        <color rgb="FF4FA1CC"/>
      </top>
      <bottom/>
      <diagonal/>
    </border>
    <border>
      <left style="dashed">
        <color rgb="FF4FA1CC"/>
      </left>
      <right/>
      <top style="dashed">
        <color rgb="FF4FA1CC"/>
      </top>
      <bottom style="thin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/>
      <right style="medium">
        <color rgb="FF4FA1CC"/>
      </right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/>
      <right style="medium">
        <color rgb="FF4FA1CC"/>
      </right>
      <top/>
      <bottom/>
      <diagonal/>
    </border>
    <border>
      <left/>
      <right/>
      <top style="dashed">
        <color rgb="FF4FA1CC"/>
      </top>
      <bottom/>
      <diagonal/>
    </border>
    <border>
      <left/>
      <right style="medium">
        <color rgb="FF4FA1CC"/>
      </right>
      <top style="dashed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/>
      <right style="medium">
        <color rgb="FF4FA1CC"/>
      </right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/>
      <right style="medium">
        <color rgb="FF4FA1CC"/>
      </right>
      <top/>
      <bottom style="medium">
        <color rgb="FF4FA1CC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3">
    <xf numFmtId="0" fontId="0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0" fillId="0" borderId="0"/>
    <xf numFmtId="0" fontId="17" fillId="0" borderId="0"/>
    <xf numFmtId="0" fontId="12" fillId="0" borderId="0"/>
    <xf numFmtId="0" fontId="21" fillId="0" borderId="0"/>
    <xf numFmtId="0" fontId="17" fillId="0" borderId="0"/>
    <xf numFmtId="0" fontId="22" fillId="0" borderId="0"/>
    <xf numFmtId="9" fontId="22" fillId="0" borderId="0" applyFont="0" applyFill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7" fillId="0" borderId="0"/>
    <xf numFmtId="0" fontId="22" fillId="0" borderId="0"/>
    <xf numFmtId="0" fontId="10" fillId="0" borderId="0"/>
    <xf numFmtId="0" fontId="30" fillId="0" borderId="0" applyNumberFormat="0" applyBorder="0" applyAlignment="0"/>
    <xf numFmtId="0" fontId="9" fillId="0" borderId="0"/>
    <xf numFmtId="0" fontId="9" fillId="0" borderId="0"/>
    <xf numFmtId="0" fontId="21" fillId="0" borderId="0"/>
    <xf numFmtId="0" fontId="32" fillId="0" borderId="0"/>
    <xf numFmtId="0" fontId="32" fillId="0" borderId="0"/>
    <xf numFmtId="0" fontId="8" fillId="0" borderId="0"/>
    <xf numFmtId="0" fontId="8" fillId="0" borderId="0"/>
    <xf numFmtId="0" fontId="37" fillId="0" borderId="0" applyNumberFormat="0" applyFill="0" applyBorder="0" applyAlignment="0" applyProtection="0"/>
    <xf numFmtId="0" fontId="46" fillId="0" borderId="0"/>
    <xf numFmtId="0" fontId="7" fillId="0" borderId="0"/>
    <xf numFmtId="0" fontId="20" fillId="0" borderId="0"/>
    <xf numFmtId="0" fontId="7" fillId="0" borderId="0"/>
    <xf numFmtId="0" fontId="20" fillId="0" borderId="0"/>
    <xf numFmtId="0" fontId="5" fillId="0" borderId="0"/>
    <xf numFmtId="43" fontId="5" fillId="0" borderId="0" applyFont="0" applyFill="0" applyBorder="0" applyAlignment="0" applyProtection="0"/>
    <xf numFmtId="0" fontId="71" fillId="0" borderId="0"/>
    <xf numFmtId="0" fontId="46" fillId="0" borderId="0"/>
    <xf numFmtId="0" fontId="17" fillId="0" borderId="0"/>
    <xf numFmtId="43" fontId="5" fillId="0" borderId="0" applyFont="0" applyFill="0" applyBorder="0" applyAlignment="0" applyProtection="0"/>
    <xf numFmtId="0" fontId="32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6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1" borderId="0" applyNumberFormat="0" applyBorder="0" applyAlignment="0" applyProtection="0"/>
    <xf numFmtId="0" fontId="73" fillId="14" borderId="0" applyNumberFormat="0" applyBorder="0" applyAlignment="0" applyProtection="0"/>
    <xf numFmtId="0" fontId="74" fillId="11" borderId="0" applyNumberFormat="0" applyBorder="0" applyAlignment="0" applyProtection="0"/>
    <xf numFmtId="0" fontId="74" fillId="6" borderId="0" applyNumberFormat="0" applyBorder="0" applyAlignment="0" applyProtection="0"/>
    <xf numFmtId="0" fontId="74" fillId="12" borderId="0" applyNumberFormat="0" applyBorder="0" applyAlignment="0" applyProtection="0"/>
    <xf numFmtId="0" fontId="74" fillId="13" borderId="0" applyNumberFormat="0" applyBorder="0" applyAlignment="0" applyProtection="0"/>
    <xf numFmtId="0" fontId="74" fillId="11" borderId="0" applyNumberFormat="0" applyBorder="0" applyAlignment="0" applyProtection="0"/>
    <xf numFmtId="0" fontId="74" fillId="14" borderId="0" applyNumberFormat="0" applyBorder="0" applyAlignment="0" applyProtection="0"/>
    <xf numFmtId="0" fontId="7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7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75" fillId="17" borderId="0" applyNumberFormat="0" applyBorder="0" applyAlignment="0" applyProtection="0"/>
    <xf numFmtId="0" fontId="7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1" borderId="0" applyNumberFormat="0" applyBorder="0" applyAlignment="0" applyProtection="0"/>
    <xf numFmtId="0" fontId="75" fillId="30" borderId="0" applyNumberFormat="0" applyBorder="0" applyAlignment="0" applyProtection="0"/>
    <xf numFmtId="0" fontId="76" fillId="21" borderId="0" applyNumberFormat="0" applyBorder="0" applyAlignment="0" applyProtection="0"/>
    <xf numFmtId="0" fontId="77" fillId="31" borderId="57" applyNumberFormat="0" applyAlignment="0" applyProtection="0"/>
    <xf numFmtId="0" fontId="78" fillId="22" borderId="58" applyNumberFormat="0" applyAlignment="0" applyProtection="0"/>
    <xf numFmtId="0" fontId="79" fillId="32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0" fontId="80" fillId="0" borderId="0" applyNumberFormat="0" applyFill="0" applyBorder="0" applyAlignment="0" applyProtection="0"/>
    <xf numFmtId="0" fontId="81" fillId="35" borderId="0" applyNumberFormat="0" applyBorder="0" applyAlignment="0" applyProtection="0"/>
    <xf numFmtId="0" fontId="82" fillId="0" borderId="59" applyNumberFormat="0" applyFill="0" applyAlignment="0" applyProtection="0"/>
    <xf numFmtId="0" fontId="83" fillId="0" borderId="60" applyNumberFormat="0" applyFill="0" applyAlignment="0" applyProtection="0"/>
    <xf numFmtId="0" fontId="84" fillId="0" borderId="61" applyNumberFormat="0" applyFill="0" applyAlignment="0" applyProtection="0"/>
    <xf numFmtId="0" fontId="84" fillId="0" borderId="0" applyNumberFormat="0" applyFill="0" applyBorder="0" applyAlignment="0" applyProtection="0"/>
    <xf numFmtId="0" fontId="85" fillId="30" borderId="57" applyNumberFormat="0" applyAlignment="0" applyProtection="0"/>
    <xf numFmtId="0" fontId="86" fillId="0" borderId="62" applyNumberFormat="0" applyFill="0" applyAlignment="0" applyProtection="0"/>
    <xf numFmtId="0" fontId="87" fillId="30" borderId="0" applyNumberFormat="0" applyBorder="0" applyAlignment="0" applyProtection="0"/>
    <xf numFmtId="0" fontId="20" fillId="29" borderId="63" applyNumberFormat="0" applyFont="0" applyAlignment="0" applyProtection="0"/>
    <xf numFmtId="0" fontId="88" fillId="31" borderId="64" applyNumberFormat="0" applyAlignment="0" applyProtection="0"/>
    <xf numFmtId="4" fontId="89" fillId="36" borderId="65" applyNumberFormat="0" applyProtection="0">
      <alignment vertical="center"/>
    </xf>
    <xf numFmtId="4" fontId="90" fillId="36" borderId="65" applyNumberFormat="0" applyProtection="0">
      <alignment vertical="center"/>
    </xf>
    <xf numFmtId="4" fontId="89" fillId="36" borderId="65" applyNumberFormat="0" applyProtection="0">
      <alignment horizontal="left" vertical="center" indent="1"/>
    </xf>
    <xf numFmtId="0" fontId="89" fillId="36" borderId="65" applyNumberFormat="0" applyProtection="0">
      <alignment horizontal="left" vertical="top" indent="1"/>
    </xf>
    <xf numFmtId="4" fontId="89" fillId="5" borderId="0" applyNumberFormat="0" applyProtection="0">
      <alignment horizontal="left" vertical="center" indent="1"/>
    </xf>
    <xf numFmtId="4" fontId="73" fillId="10" borderId="65" applyNumberFormat="0" applyProtection="0">
      <alignment horizontal="right" vertical="center"/>
    </xf>
    <xf numFmtId="4" fontId="73" fillId="6" borderId="65" applyNumberFormat="0" applyProtection="0">
      <alignment horizontal="right" vertical="center"/>
    </xf>
    <xf numFmtId="4" fontId="73" fillId="37" borderId="65" applyNumberFormat="0" applyProtection="0">
      <alignment horizontal="right" vertical="center"/>
    </xf>
    <xf numFmtId="4" fontId="73" fillId="38" borderId="65" applyNumberFormat="0" applyProtection="0">
      <alignment horizontal="right" vertical="center"/>
    </xf>
    <xf numFmtId="4" fontId="73" fillId="39" borderId="65" applyNumberFormat="0" applyProtection="0">
      <alignment horizontal="right" vertical="center"/>
    </xf>
    <xf numFmtId="4" fontId="73" fillId="40" borderId="65" applyNumberFormat="0" applyProtection="0">
      <alignment horizontal="right" vertical="center"/>
    </xf>
    <xf numFmtId="4" fontId="73" fillId="12" borderId="65" applyNumberFormat="0" applyProtection="0">
      <alignment horizontal="right" vertical="center"/>
    </xf>
    <xf numFmtId="4" fontId="73" fillId="41" borderId="65" applyNumberFormat="0" applyProtection="0">
      <alignment horizontal="right" vertical="center"/>
    </xf>
    <xf numFmtId="4" fontId="73" fillId="42" borderId="65" applyNumberFormat="0" applyProtection="0">
      <alignment horizontal="right" vertical="center"/>
    </xf>
    <xf numFmtId="4" fontId="89" fillId="43" borderId="66" applyNumberFormat="0" applyProtection="0">
      <alignment horizontal="left" vertical="center" indent="1"/>
    </xf>
    <xf numFmtId="4" fontId="73" fillId="44" borderId="0" applyNumberFormat="0" applyProtection="0">
      <alignment horizontal="left" vertical="center" indent="1"/>
    </xf>
    <xf numFmtId="4" fontId="91" fillId="11" borderId="0" applyNumberFormat="0" applyProtection="0">
      <alignment horizontal="left" vertical="center" indent="1"/>
    </xf>
    <xf numFmtId="4" fontId="73" fillId="5" borderId="65" applyNumberFormat="0" applyProtection="0">
      <alignment horizontal="right" vertical="center"/>
    </xf>
    <xf numFmtId="4" fontId="70" fillId="44" borderId="0" applyNumberFormat="0" applyProtection="0">
      <alignment horizontal="left" vertical="center" indent="1"/>
    </xf>
    <xf numFmtId="4" fontId="70" fillId="5" borderId="0" applyNumberFormat="0" applyProtection="0">
      <alignment horizontal="left" vertical="center" indent="1"/>
    </xf>
    <xf numFmtId="0" fontId="20" fillId="11" borderId="65" applyNumberFormat="0" applyProtection="0">
      <alignment horizontal="left" vertical="center" indent="1"/>
    </xf>
    <xf numFmtId="0" fontId="20" fillId="11" borderId="65" applyNumberFormat="0" applyProtection="0">
      <alignment horizontal="left" vertical="top" indent="1"/>
    </xf>
    <xf numFmtId="0" fontId="20" fillId="5" borderId="65" applyNumberFormat="0" applyProtection="0">
      <alignment horizontal="left" vertical="center" indent="1"/>
    </xf>
    <xf numFmtId="0" fontId="20" fillId="5" borderId="65" applyNumberFormat="0" applyProtection="0">
      <alignment horizontal="left" vertical="top" indent="1"/>
    </xf>
    <xf numFmtId="0" fontId="20" fillId="9" borderId="65" applyNumberFormat="0" applyProtection="0">
      <alignment horizontal="left" vertical="center" indent="1"/>
    </xf>
    <xf numFmtId="0" fontId="20" fillId="9" borderId="65" applyNumberFormat="0" applyProtection="0">
      <alignment horizontal="left" vertical="top" indent="1"/>
    </xf>
    <xf numFmtId="0" fontId="20" fillId="44" borderId="65" applyNumberFormat="0" applyProtection="0">
      <alignment horizontal="left" vertical="center" indent="1"/>
    </xf>
    <xf numFmtId="0" fontId="20" fillId="44" borderId="65" applyNumberFormat="0" applyProtection="0">
      <alignment horizontal="left" vertical="top" indent="1"/>
    </xf>
    <xf numFmtId="0" fontId="20" fillId="8" borderId="56" applyNumberFormat="0">
      <protection locked="0"/>
    </xf>
    <xf numFmtId="4" fontId="73" fillId="7" borderId="65" applyNumberFormat="0" applyProtection="0">
      <alignment vertical="center"/>
    </xf>
    <xf numFmtId="4" fontId="92" fillId="7" borderId="65" applyNumberFormat="0" applyProtection="0">
      <alignment vertical="center"/>
    </xf>
    <xf numFmtId="4" fontId="73" fillId="7" borderId="65" applyNumberFormat="0" applyProtection="0">
      <alignment horizontal="left" vertical="center" indent="1"/>
    </xf>
    <xf numFmtId="0" fontId="73" fillId="7" borderId="65" applyNumberFormat="0" applyProtection="0">
      <alignment horizontal="left" vertical="top" indent="1"/>
    </xf>
    <xf numFmtId="4" fontId="73" fillId="44" borderId="65" applyNumberFormat="0" applyProtection="0">
      <alignment horizontal="right" vertical="center"/>
    </xf>
    <xf numFmtId="4" fontId="92" fillId="44" borderId="65" applyNumberFormat="0" applyProtection="0">
      <alignment horizontal="right" vertical="center"/>
    </xf>
    <xf numFmtId="4" fontId="73" fillId="5" borderId="65" applyNumberFormat="0" applyProtection="0">
      <alignment horizontal="left" vertical="center" indent="1"/>
    </xf>
    <xf numFmtId="0" fontId="73" fillId="5" borderId="65" applyNumberFormat="0" applyProtection="0">
      <alignment horizontal="left" vertical="top" indent="1"/>
    </xf>
    <xf numFmtId="4" fontId="93" fillId="45" borderId="0" applyNumberFormat="0" applyProtection="0">
      <alignment horizontal="left" vertical="center" indent="1"/>
    </xf>
    <xf numFmtId="4" fontId="94" fillId="44" borderId="65" applyNumberFormat="0" applyProtection="0">
      <alignment horizontal="right" vertical="center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67" applyNumberFormat="0" applyFill="0" applyAlignment="0" applyProtection="0"/>
    <xf numFmtId="0" fontId="96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7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98" fillId="0" borderId="0" applyNumberFormat="0" applyFill="0" applyBorder="0" applyAlignment="0" applyProtection="0">
      <alignment vertical="top"/>
      <protection locked="0"/>
    </xf>
    <xf numFmtId="174" fontId="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9" fillId="0" borderId="0"/>
    <xf numFmtId="9" fontId="5" fillId="0" borderId="0" applyFont="0" applyFill="0" applyBorder="0" applyAlignment="0" applyProtection="0"/>
    <xf numFmtId="0" fontId="20" fillId="0" borderId="0"/>
    <xf numFmtId="175" fontId="72" fillId="0" borderId="56" applyFont="0" applyBorder="0">
      <alignment vertical="center"/>
    </xf>
    <xf numFmtId="0" fontId="20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174" fontId="5" fillId="0" borderId="0" applyFont="0" applyFill="0" applyBorder="0" applyAlignment="0" applyProtection="0"/>
    <xf numFmtId="0" fontId="111" fillId="0" borderId="0"/>
    <xf numFmtId="0" fontId="3" fillId="0" borderId="0"/>
  </cellStyleXfs>
  <cellXfs count="590">
    <xf numFmtId="0" fontId="0" fillId="0" borderId="0" xfId="0"/>
    <xf numFmtId="0" fontId="0" fillId="0" borderId="0" xfId="0" applyBorder="1"/>
    <xf numFmtId="0" fontId="24" fillId="0" borderId="0" xfId="0" applyFont="1"/>
    <xf numFmtId="0" fontId="17" fillId="0" borderId="0" xfId="5"/>
    <xf numFmtId="0" fontId="28" fillId="0" borderId="0" xfId="0" applyFont="1"/>
    <xf numFmtId="0" fontId="25" fillId="0" borderId="0" xfId="2" applyFont="1" applyAlignment="1" applyProtection="1">
      <alignment horizontal="left"/>
    </xf>
    <xf numFmtId="0" fontId="0" fillId="0" borderId="0" xfId="0"/>
    <xf numFmtId="0" fontId="29" fillId="0" borderId="0" xfId="0" applyFont="1" applyBorder="1" applyAlignment="1">
      <alignment horizontal="justify" vertical="center"/>
    </xf>
    <xf numFmtId="164" fontId="0" fillId="0" borderId="0" xfId="0" applyNumberFormat="1"/>
    <xf numFmtId="0" fontId="26" fillId="0" borderId="5" xfId="5" applyFont="1" applyBorder="1" applyAlignment="1">
      <alignment horizontal="left" vertical="center"/>
    </xf>
    <xf numFmtId="0" fontId="8" fillId="0" borderId="0" xfId="0" applyFont="1"/>
    <xf numFmtId="0" fontId="0" fillId="0" borderId="0" xfId="0" applyFill="1"/>
    <xf numFmtId="0" fontId="0" fillId="0" borderId="0" xfId="0" applyFill="1" applyBorder="1"/>
    <xf numFmtId="0" fontId="0" fillId="4" borderId="0" xfId="0" applyFill="1"/>
    <xf numFmtId="0" fontId="0" fillId="0" borderId="0" xfId="0"/>
    <xf numFmtId="0" fontId="8" fillId="0" borderId="0" xfId="0" applyFont="1" applyBorder="1" applyAlignment="1">
      <alignment horizontal="justify" vertical="center"/>
    </xf>
    <xf numFmtId="0" fontId="0" fillId="0" borderId="0" xfId="0"/>
    <xf numFmtId="0" fontId="25" fillId="0" borderId="0" xfId="2" applyFont="1" applyAlignment="1" applyProtection="1">
      <alignment horizontal="left"/>
    </xf>
    <xf numFmtId="0" fontId="25" fillId="0" borderId="0" xfId="2" applyFont="1" applyAlignment="1" applyProtection="1"/>
    <xf numFmtId="0" fontId="0" fillId="0" borderId="0" xfId="0"/>
    <xf numFmtId="0" fontId="41" fillId="0" borderId="6" xfId="0" applyFont="1" applyBorder="1" applyAlignment="1">
      <alignment vertical="center"/>
    </xf>
    <xf numFmtId="0" fontId="46" fillId="0" borderId="0" xfId="29" applyAlignment="1">
      <alignment wrapText="1"/>
    </xf>
    <xf numFmtId="0" fontId="46" fillId="0" borderId="0" xfId="29"/>
    <xf numFmtId="0" fontId="46" fillId="0" borderId="35" xfId="29" applyBorder="1" applyAlignment="1">
      <alignment horizontal="center" vertical="center" wrapText="1"/>
    </xf>
    <xf numFmtId="0" fontId="20" fillId="0" borderId="41" xfId="29" applyNumberFormat="1" applyFont="1" applyBorder="1" applyAlignment="1">
      <alignment horizontal="center" vertical="center" wrapText="1"/>
    </xf>
    <xf numFmtId="0" fontId="20" fillId="0" borderId="41" xfId="29" applyFont="1" applyBorder="1" applyAlignment="1">
      <alignment horizontal="center" vertical="center" wrapText="1"/>
    </xf>
    <xf numFmtId="0" fontId="20" fillId="0" borderId="36" xfId="29" applyFont="1" applyBorder="1" applyAlignment="1">
      <alignment horizontal="center" vertical="center" wrapText="1"/>
    </xf>
    <xf numFmtId="0" fontId="20" fillId="0" borderId="37" xfId="29" applyFont="1" applyBorder="1" applyAlignment="1">
      <alignment horizontal="left" vertical="center"/>
    </xf>
    <xf numFmtId="165" fontId="46" fillId="0" borderId="16" xfId="29" applyNumberFormat="1" applyBorder="1" applyAlignment="1">
      <alignment horizontal="center" vertical="center"/>
    </xf>
    <xf numFmtId="165" fontId="46" fillId="0" borderId="38" xfId="29" applyNumberFormat="1" applyBorder="1" applyAlignment="1">
      <alignment horizontal="center" vertical="center"/>
    </xf>
    <xf numFmtId="167" fontId="46" fillId="0" borderId="38" xfId="29" applyNumberFormat="1" applyBorder="1" applyAlignment="1">
      <alignment horizontal="center" vertical="center"/>
    </xf>
    <xf numFmtId="165" fontId="46" fillId="0" borderId="42" xfId="29" applyNumberFormat="1" applyBorder="1" applyAlignment="1">
      <alignment horizontal="center" vertical="center"/>
    </xf>
    <xf numFmtId="165" fontId="46" fillId="0" borderId="40" xfId="29" applyNumberFormat="1" applyBorder="1" applyAlignment="1">
      <alignment horizontal="center" vertical="center"/>
    </xf>
    <xf numFmtId="0" fontId="20" fillId="0" borderId="0" xfId="29" applyFont="1"/>
    <xf numFmtId="0" fontId="46" fillId="0" borderId="35" xfId="29" applyBorder="1" applyAlignment="1">
      <alignment wrapText="1"/>
    </xf>
    <xf numFmtId="0" fontId="20" fillId="0" borderId="37" xfId="29" applyFont="1" applyBorder="1"/>
    <xf numFmtId="0" fontId="20" fillId="0" borderId="39" xfId="29" applyFont="1" applyBorder="1"/>
    <xf numFmtId="0" fontId="25" fillId="0" borderId="0" xfId="28" applyFont="1" applyAlignment="1" applyProtection="1">
      <alignment horizontal="left"/>
    </xf>
    <xf numFmtId="0" fontId="0" fillId="0" borderId="0" xfId="0" applyFill="1" applyBorder="1" applyAlignment="1"/>
    <xf numFmtId="0" fontId="0" fillId="0" borderId="8" xfId="0" applyBorder="1" applyAlignment="1"/>
    <xf numFmtId="0" fontId="19" fillId="0" borderId="0" xfId="0" applyFont="1" applyFill="1"/>
    <xf numFmtId="0" fontId="22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5" fillId="0" borderId="0" xfId="2" applyFont="1" applyAlignment="1" applyProtection="1">
      <alignment horizontal="left"/>
    </xf>
    <xf numFmtId="0" fontId="41" fillId="0" borderId="0" xfId="0" applyFont="1" applyBorder="1" applyAlignment="1">
      <alignment vertical="center"/>
    </xf>
    <xf numFmtId="0" fontId="25" fillId="0" borderId="0" xfId="2" applyFont="1" applyAlignment="1" applyProtection="1">
      <alignment horizontal="left"/>
    </xf>
    <xf numFmtId="0" fontId="20" fillId="0" borderId="0" xfId="31"/>
    <xf numFmtId="0" fontId="47" fillId="0" borderId="0" xfId="31" applyFont="1"/>
    <xf numFmtId="0" fontId="46" fillId="0" borderId="35" xfId="29" applyBorder="1" applyAlignment="1">
      <alignment horizontal="left" vertical="center" wrapText="1"/>
    </xf>
    <xf numFmtId="0" fontId="46" fillId="0" borderId="41" xfId="29" applyBorder="1" applyAlignment="1">
      <alignment horizontal="center" vertical="center" wrapText="1"/>
    </xf>
    <xf numFmtId="0" fontId="46" fillId="0" borderId="36" xfId="29" applyBorder="1" applyAlignment="1">
      <alignment horizontal="center" vertical="center" wrapText="1"/>
    </xf>
    <xf numFmtId="0" fontId="20" fillId="0" borderId="44" xfId="29" applyFont="1" applyBorder="1" applyAlignment="1">
      <alignment horizontal="left" vertical="center"/>
    </xf>
    <xf numFmtId="168" fontId="20" fillId="0" borderId="16" xfId="29" applyNumberFormat="1" applyFont="1" applyBorder="1" applyAlignment="1">
      <alignment horizontal="right" vertical="center"/>
    </xf>
    <xf numFmtId="168" fontId="20" fillId="0" borderId="38" xfId="29" applyNumberFormat="1" applyFont="1" applyBorder="1" applyAlignment="1">
      <alignment horizontal="right" vertical="center"/>
    </xf>
    <xf numFmtId="168" fontId="20" fillId="0" borderId="45" xfId="29" applyNumberFormat="1" applyFont="1" applyBorder="1" applyAlignment="1">
      <alignment horizontal="right" vertical="center"/>
    </xf>
    <xf numFmtId="168" fontId="20" fillId="0" borderId="46" xfId="29" applyNumberFormat="1" applyFont="1" applyBorder="1" applyAlignment="1">
      <alignment horizontal="right" vertical="center"/>
    </xf>
    <xf numFmtId="0" fontId="35" fillId="0" borderId="0" xfId="0" applyFont="1" applyBorder="1" applyAlignment="1">
      <alignment horizontal="center" vertical="center"/>
    </xf>
    <xf numFmtId="0" fontId="49" fillId="0" borderId="5" xfId="29" applyFont="1" applyBorder="1" applyAlignment="1">
      <alignment horizontal="left" vertical="center" wrapText="1"/>
    </xf>
    <xf numFmtId="0" fontId="51" fillId="0" borderId="0" xfId="29" applyNumberFormat="1" applyFont="1" applyFill="1" applyBorder="1" applyAlignment="1">
      <alignment wrapText="1"/>
    </xf>
    <xf numFmtId="0" fontId="34" fillId="0" borderId="37" xfId="0" applyFont="1" applyBorder="1"/>
    <xf numFmtId="0" fontId="35" fillId="0" borderId="0" xfId="0" applyFont="1" applyBorder="1" applyAlignment="1">
      <alignment horizontal="left" vertical="center"/>
    </xf>
    <xf numFmtId="0" fontId="35" fillId="0" borderId="26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41" fillId="0" borderId="23" xfId="0" applyFont="1" applyBorder="1" applyAlignment="1">
      <alignment vertical="center"/>
    </xf>
    <xf numFmtId="0" fontId="44" fillId="0" borderId="23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/>
    </xf>
    <xf numFmtId="0" fontId="41" fillId="0" borderId="0" xfId="29" applyFont="1" applyAlignment="1">
      <alignment wrapText="1"/>
    </xf>
    <xf numFmtId="165" fontId="20" fillId="0" borderId="16" xfId="29" applyNumberFormat="1" applyFont="1" applyBorder="1" applyAlignment="1">
      <alignment horizontal="right" vertical="center"/>
    </xf>
    <xf numFmtId="0" fontId="26" fillId="0" borderId="5" xfId="5" applyFont="1" applyBorder="1" applyAlignment="1">
      <alignment horizontal="left" vertical="top"/>
    </xf>
    <xf numFmtId="0" fontId="26" fillId="0" borderId="5" xfId="5" applyFont="1" applyBorder="1" applyAlignment="1">
      <alignment vertical="top"/>
    </xf>
    <xf numFmtId="0" fontId="20" fillId="0" borderId="37" xfId="29" applyFont="1" applyBorder="1" applyAlignment="1">
      <alignment horizontal="left" vertical="center" wrapText="1"/>
    </xf>
    <xf numFmtId="0" fontId="58" fillId="0" borderId="0" xfId="0" applyFont="1"/>
    <xf numFmtId="0" fontId="20" fillId="0" borderId="0" xfId="0" applyFont="1" applyAlignment="1">
      <alignment horizontal="left" vertical="center"/>
    </xf>
    <xf numFmtId="0" fontId="59" fillId="0" borderId="35" xfId="0" applyFont="1" applyBorder="1"/>
    <xf numFmtId="0" fontId="59" fillId="0" borderId="41" xfId="0" applyFont="1" applyBorder="1"/>
    <xf numFmtId="0" fontId="59" fillId="0" borderId="36" xfId="0" applyFont="1" applyBorder="1"/>
    <xf numFmtId="0" fontId="59" fillId="0" borderId="37" xfId="0" applyFont="1" applyBorder="1"/>
    <xf numFmtId="165" fontId="59" fillId="0" borderId="16" xfId="0" applyNumberFormat="1" applyFont="1" applyBorder="1"/>
    <xf numFmtId="165" fontId="59" fillId="0" borderId="38" xfId="0" applyNumberFormat="1" applyFont="1" applyBorder="1"/>
    <xf numFmtId="0" fontId="59" fillId="0" borderId="39" xfId="0" applyFont="1" applyBorder="1"/>
    <xf numFmtId="165" fontId="59" fillId="0" borderId="42" xfId="0" applyNumberFormat="1" applyFont="1" applyBorder="1"/>
    <xf numFmtId="165" fontId="59" fillId="0" borderId="40" xfId="0" applyNumberFormat="1" applyFont="1" applyBorder="1"/>
    <xf numFmtId="0" fontId="25" fillId="0" borderId="2" xfId="2" applyFont="1" applyBorder="1" applyAlignment="1" applyProtection="1">
      <alignment horizontal="left" indent="4"/>
    </xf>
    <xf numFmtId="0" fontId="25" fillId="0" borderId="0" xfId="2" applyFont="1" applyAlignment="1" applyProtection="1">
      <alignment horizontal="left"/>
    </xf>
    <xf numFmtId="0" fontId="44" fillId="0" borderId="21" xfId="0" applyFont="1" applyBorder="1" applyAlignment="1">
      <alignment horizontal="center" vertical="center"/>
    </xf>
    <xf numFmtId="0" fontId="28" fillId="0" borderId="35" xfId="0" applyFont="1" applyBorder="1"/>
    <xf numFmtId="0" fontId="28" fillId="0" borderId="36" xfId="0" applyFont="1" applyBorder="1"/>
    <xf numFmtId="0" fontId="46" fillId="0" borderId="0" xfId="29" applyBorder="1"/>
    <xf numFmtId="170" fontId="28" fillId="0" borderId="0" xfId="29" applyNumberFormat="1" applyFont="1" applyBorder="1" applyAlignment="1">
      <alignment vertical="center"/>
    </xf>
    <xf numFmtId="0" fontId="28" fillId="0" borderId="47" xfId="0" applyFont="1" applyBorder="1"/>
    <xf numFmtId="164" fontId="61" fillId="0" borderId="0" xfId="29" applyNumberFormat="1" applyFont="1" applyBorder="1"/>
    <xf numFmtId="164" fontId="60" fillId="0" borderId="0" xfId="29" applyNumberFormat="1" applyFont="1" applyBorder="1" applyAlignment="1">
      <alignment vertical="center"/>
    </xf>
    <xf numFmtId="164" fontId="17" fillId="0" borderId="0" xfId="5" applyNumberFormat="1" applyFont="1" applyBorder="1"/>
    <xf numFmtId="165" fontId="20" fillId="0" borderId="0" xfId="29" applyNumberFormat="1" applyFont="1" applyBorder="1" applyAlignment="1">
      <alignment horizontal="right" vertical="center"/>
    </xf>
    <xf numFmtId="0" fontId="20" fillId="0" borderId="0" xfId="29" applyFont="1" applyBorder="1" applyAlignment="1">
      <alignment horizontal="left" vertical="center"/>
    </xf>
    <xf numFmtId="0" fontId="26" fillId="0" borderId="5" xfId="5" applyFont="1" applyBorder="1" applyAlignment="1">
      <alignment horizontal="left" vertical="top" wrapText="1"/>
    </xf>
    <xf numFmtId="0" fontId="20" fillId="0" borderId="0" xfId="31" applyAlignment="1"/>
    <xf numFmtId="0" fontId="46" fillId="0" borderId="0" xfId="29" applyBorder="1" applyAlignment="1">
      <alignment horizontal="center" vertical="center"/>
    </xf>
    <xf numFmtId="0" fontId="25" fillId="0" borderId="2" xfId="2" applyFont="1" applyFill="1" applyBorder="1" applyAlignment="1" applyProtection="1">
      <alignment horizontal="left" indent="4"/>
    </xf>
    <xf numFmtId="0" fontId="35" fillId="0" borderId="0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20" fillId="0" borderId="39" xfId="29" applyFont="1" applyBorder="1" applyAlignment="1">
      <alignment horizontal="left" vertical="center"/>
    </xf>
    <xf numFmtId="165" fontId="20" fillId="0" borderId="42" xfId="29" applyNumberFormat="1" applyFont="1" applyBorder="1" applyAlignment="1">
      <alignment horizontal="right" vertical="center"/>
    </xf>
    <xf numFmtId="0" fontId="57" fillId="0" borderId="19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6" xfId="0" applyFont="1" applyBorder="1" applyAlignment="1">
      <alignment horizontal="right" vertical="center"/>
    </xf>
    <xf numFmtId="0" fontId="57" fillId="0" borderId="6" xfId="0" applyFont="1" applyBorder="1" applyAlignment="1">
      <alignment horizontal="right" vertical="center" wrapText="1"/>
    </xf>
    <xf numFmtId="0" fontId="57" fillId="0" borderId="19" xfId="0" applyFont="1" applyBorder="1" applyAlignment="1">
      <alignment horizontal="right" vertical="center" wrapText="1"/>
    </xf>
    <xf numFmtId="0" fontId="24" fillId="2" borderId="0" xfId="0" applyFont="1" applyFill="1"/>
    <xf numFmtId="0" fontId="24" fillId="0" borderId="1" xfId="0" applyFont="1" applyBorder="1"/>
    <xf numFmtId="0" fontId="64" fillId="3" borderId="2" xfId="0" applyFont="1" applyFill="1" applyBorder="1" applyAlignment="1">
      <alignment horizontal="left" indent="2"/>
    </xf>
    <xf numFmtId="0" fontId="64" fillId="0" borderId="2" xfId="0" applyFont="1" applyBorder="1"/>
    <xf numFmtId="0" fontId="26" fillId="0" borderId="2" xfId="0" applyFont="1" applyBorder="1" applyAlignment="1">
      <alignment horizontal="left" indent="22"/>
    </xf>
    <xf numFmtId="0" fontId="65" fillId="0" borderId="2" xfId="0" applyFont="1" applyBorder="1"/>
    <xf numFmtId="0" fontId="24" fillId="0" borderId="0" xfId="0" applyFont="1" applyFill="1"/>
    <xf numFmtId="0" fontId="64" fillId="0" borderId="2" xfId="0" applyFont="1" applyFill="1" applyBorder="1" applyAlignment="1">
      <alignment horizontal="left" indent="2"/>
    </xf>
    <xf numFmtId="0" fontId="66" fillId="0" borderId="2" xfId="0" applyFont="1" applyBorder="1"/>
    <xf numFmtId="0" fontId="25" fillId="0" borderId="3" xfId="2" applyFont="1" applyBorder="1" applyAlignment="1" applyProtection="1">
      <alignment horizontal="left" indent="4"/>
    </xf>
    <xf numFmtId="0" fontId="67" fillId="0" borderId="0" xfId="0" applyFont="1" applyAlignment="1">
      <alignment horizontal="center" vertical="center"/>
    </xf>
    <xf numFmtId="0" fontId="22" fillId="0" borderId="5" xfId="5" applyFont="1" applyBorder="1" applyAlignment="1">
      <alignment horizontal="left" vertical="top" wrapText="1"/>
    </xf>
    <xf numFmtId="0" fontId="18" fillId="0" borderId="0" xfId="5" applyFont="1" applyAlignment="1">
      <alignment vertical="top" wrapText="1"/>
    </xf>
    <xf numFmtId="164" fontId="17" fillId="0" borderId="0" xfId="5" applyNumberFormat="1"/>
    <xf numFmtId="164" fontId="68" fillId="0" borderId="0" xfId="5" applyNumberFormat="1" applyFont="1"/>
    <xf numFmtId="0" fontId="17" fillId="0" borderId="0" xfId="5" applyAlignment="1">
      <alignment horizontal="center"/>
    </xf>
    <xf numFmtId="172" fontId="29" fillId="0" borderId="0" xfId="5" applyNumberFormat="1" applyFont="1" applyAlignment="1">
      <alignment horizontal="center"/>
    </xf>
    <xf numFmtId="172" fontId="62" fillId="0" borderId="0" xfId="5" applyNumberFormat="1" applyFont="1" applyAlignment="1">
      <alignment horizontal="center"/>
    </xf>
    <xf numFmtId="172" fontId="17" fillId="0" borderId="0" xfId="5" applyNumberFormat="1" applyAlignment="1">
      <alignment horizontal="center"/>
    </xf>
    <xf numFmtId="2" fontId="17" fillId="0" borderId="0" xfId="5" applyNumberFormat="1"/>
    <xf numFmtId="173" fontId="17" fillId="0" borderId="0" xfId="5" applyNumberFormat="1"/>
    <xf numFmtId="0" fontId="14" fillId="0" borderId="0" xfId="22" applyFont="1"/>
    <xf numFmtId="0" fontId="69" fillId="0" borderId="0" xfId="5" applyFont="1" applyAlignment="1">
      <alignment horizontal="center"/>
    </xf>
    <xf numFmtId="0" fontId="25" fillId="0" borderId="0" xfId="2" applyFont="1" applyAlignment="1" applyProtection="1">
      <alignment horizontal="left"/>
    </xf>
    <xf numFmtId="0" fontId="6" fillId="0" borderId="68" xfId="5" applyFont="1" applyBorder="1" applyAlignment="1">
      <alignment horizontal="center" vertical="center" wrapText="1"/>
    </xf>
    <xf numFmtId="166" fontId="29" fillId="0" borderId="68" xfId="5" applyNumberFormat="1" applyFont="1" applyBorder="1" applyAlignment="1">
      <alignment horizontal="center"/>
    </xf>
    <xf numFmtId="0" fontId="100" fillId="0" borderId="5" xfId="5" applyFont="1" applyBorder="1" applyAlignment="1">
      <alignment horizontal="left" wrapText="1"/>
    </xf>
    <xf numFmtId="0" fontId="63" fillId="0" borderId="0" xfId="0" applyFont="1" applyAlignment="1">
      <alignment horizontal="left" wrapText="1"/>
    </xf>
    <xf numFmtId="0" fontId="63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26" fillId="0" borderId="5" xfId="5" applyFont="1" applyBorder="1" applyAlignment="1">
      <alignment horizontal="left"/>
    </xf>
    <xf numFmtId="0" fontId="57" fillId="0" borderId="6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wrapText="1"/>
    </xf>
    <xf numFmtId="0" fontId="57" fillId="0" borderId="33" xfId="0" applyFont="1" applyBorder="1" applyAlignment="1">
      <alignment horizontal="center" vertical="center" wrapText="1"/>
    </xf>
    <xf numFmtId="0" fontId="57" fillId="0" borderId="24" xfId="0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 wrapText="1"/>
    </xf>
    <xf numFmtId="0" fontId="34" fillId="0" borderId="0" xfId="0" applyFont="1" applyFill="1" applyAlignment="1">
      <alignment horizontal="left" vertical="top" wrapText="1"/>
    </xf>
    <xf numFmtId="0" fontId="57" fillId="0" borderId="69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right" vertical="center" wrapText="1"/>
    </xf>
    <xf numFmtId="0" fontId="63" fillId="0" borderId="21" xfId="0" applyFont="1" applyFill="1" applyBorder="1" applyAlignment="1">
      <alignment horizontal="center" vertical="center" wrapText="1"/>
    </xf>
    <xf numFmtId="0" fontId="63" fillId="0" borderId="6" xfId="0" applyFont="1" applyFill="1" applyBorder="1" applyAlignment="1">
      <alignment horizontal="center" vertical="center" wrapText="1"/>
    </xf>
    <xf numFmtId="0" fontId="101" fillId="0" borderId="0" xfId="0" applyFont="1" applyAlignment="1">
      <alignment horizontal="left"/>
    </xf>
    <xf numFmtId="0" fontId="102" fillId="0" borderId="4" xfId="5" applyFont="1" applyBorder="1" applyAlignment="1">
      <alignment horizontal="left" vertical="center"/>
    </xf>
    <xf numFmtId="0" fontId="102" fillId="0" borderId="4" xfId="5" applyFont="1" applyBorder="1" applyAlignment="1">
      <alignment vertical="center"/>
    </xf>
    <xf numFmtId="0" fontId="104" fillId="0" borderId="4" xfId="29" applyFont="1" applyBorder="1" applyAlignment="1">
      <alignment horizontal="justify" vertical="center" wrapText="1"/>
    </xf>
    <xf numFmtId="0" fontId="102" fillId="0" borderId="4" xfId="0" applyFont="1" applyBorder="1" applyAlignment="1">
      <alignment horizontal="justify" vertical="center" wrapText="1"/>
    </xf>
    <xf numFmtId="0" fontId="104" fillId="0" borderId="4" xfId="5" applyFont="1" applyBorder="1" applyAlignment="1">
      <alignment horizontal="left" vertical="center" wrapText="1"/>
    </xf>
    <xf numFmtId="0" fontId="104" fillId="0" borderId="4" xfId="0" applyFont="1" applyBorder="1" applyAlignment="1">
      <alignment horizontal="left" vertical="center" wrapText="1"/>
    </xf>
    <xf numFmtId="0" fontId="0" fillId="0" borderId="35" xfId="0" applyBorder="1" applyAlignment="1"/>
    <xf numFmtId="0" fontId="0" fillId="0" borderId="36" xfId="0" applyBorder="1" applyAlignment="1">
      <alignment horizontal="center" vertical="center"/>
    </xf>
    <xf numFmtId="0" fontId="59" fillId="0" borderId="37" xfId="0" applyFont="1" applyBorder="1" applyAlignment="1">
      <alignment horizontal="left" vertical="center"/>
    </xf>
    <xf numFmtId="0" fontId="59" fillId="0" borderId="39" xfId="0" applyFont="1" applyBorder="1" applyAlignment="1">
      <alignment horizontal="left" vertical="center"/>
    </xf>
    <xf numFmtId="0" fontId="25" fillId="0" borderId="0" xfId="2" applyFont="1" applyAlignment="1" applyProtection="1">
      <alignment horizontal="left"/>
    </xf>
    <xf numFmtId="0" fontId="0" fillId="0" borderId="0" xfId="0" applyAlignment="1">
      <alignment vertical="top" wrapText="1"/>
    </xf>
    <xf numFmtId="0" fontId="57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34" fillId="0" borderId="16" xfId="0" applyFont="1" applyBorder="1"/>
    <xf numFmtId="0" fontId="34" fillId="0" borderId="38" xfId="0" applyFont="1" applyBorder="1"/>
    <xf numFmtId="0" fontId="34" fillId="0" borderId="39" xfId="0" applyFont="1" applyBorder="1"/>
    <xf numFmtId="0" fontId="34" fillId="0" borderId="42" xfId="0" applyFont="1" applyBorder="1"/>
    <xf numFmtId="0" fontId="34" fillId="0" borderId="40" xfId="0" applyFont="1" applyBorder="1"/>
    <xf numFmtId="0" fontId="22" fillId="0" borderId="5" xfId="0" applyFont="1" applyBorder="1" applyAlignment="1">
      <alignment horizontal="center" vertical="top" wrapText="1"/>
    </xf>
    <xf numFmtId="0" fontId="0" fillId="0" borderId="0" xfId="0"/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06" fillId="0" borderId="0" xfId="15" applyFont="1" applyAlignment="1" applyProtection="1">
      <alignment horizontal="left"/>
    </xf>
    <xf numFmtId="0" fontId="28" fillId="0" borderId="0" xfId="0" applyFont="1" applyBorder="1"/>
    <xf numFmtId="0" fontId="107" fillId="0" borderId="0" xfId="15" applyFont="1" applyAlignment="1" applyProtection="1"/>
    <xf numFmtId="0" fontId="59" fillId="0" borderId="8" xfId="0" applyFont="1" applyBorder="1" applyAlignment="1">
      <alignment horizontal="center" vertical="top" wrapText="1"/>
    </xf>
    <xf numFmtId="0" fontId="59" fillId="0" borderId="9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22" fillId="0" borderId="0" xfId="0" applyFont="1" applyBorder="1"/>
    <xf numFmtId="0" fontId="59" fillId="0" borderId="11" xfId="0" applyFont="1" applyBorder="1" applyAlignment="1">
      <alignment horizontal="left" vertical="center"/>
    </xf>
    <xf numFmtId="0" fontId="20" fillId="0" borderId="7" xfId="0" applyFont="1" applyBorder="1" applyAlignment="1"/>
    <xf numFmtId="0" fontId="59" fillId="0" borderId="7" xfId="0" applyFont="1" applyBorder="1" applyAlignment="1"/>
    <xf numFmtId="0" fontId="59" fillId="0" borderId="12" xfId="0" applyFont="1" applyBorder="1" applyAlignment="1"/>
    <xf numFmtId="165" fontId="22" fillId="0" borderId="0" xfId="0" applyNumberFormat="1" applyFont="1" applyBorder="1"/>
    <xf numFmtId="165" fontId="22" fillId="0" borderId="0" xfId="0" applyNumberFormat="1" applyFont="1" applyFill="1" applyBorder="1"/>
    <xf numFmtId="165" fontId="22" fillId="0" borderId="0" xfId="0" applyNumberFormat="1" applyFont="1" applyBorder="1" applyAlignment="1">
      <alignment vertical="center"/>
    </xf>
    <xf numFmtId="0" fontId="108" fillId="0" borderId="7" xfId="0" applyFont="1" applyBorder="1" applyAlignment="1"/>
    <xf numFmtId="164" fontId="20" fillId="0" borderId="12" xfId="0" applyNumberFormat="1" applyFont="1" applyBorder="1" applyAlignment="1"/>
    <xf numFmtId="0" fontId="59" fillId="0" borderId="13" xfId="0" applyFont="1" applyBorder="1" applyAlignment="1">
      <alignment horizontal="left" vertical="center"/>
    </xf>
    <xf numFmtId="0" fontId="59" fillId="0" borderId="14" xfId="0" applyFont="1" applyBorder="1" applyAlignment="1"/>
    <xf numFmtId="164" fontId="20" fillId="0" borderId="15" xfId="0" applyNumberFormat="1" applyFont="1" applyBorder="1" applyAlignment="1"/>
    <xf numFmtId="0" fontId="28" fillId="0" borderId="0" xfId="0" applyFont="1" applyFill="1" applyBorder="1"/>
    <xf numFmtId="0" fontId="109" fillId="0" borderId="0" xfId="0" applyFont="1" applyFill="1" applyBorder="1"/>
    <xf numFmtId="0" fontId="109" fillId="0" borderId="0" xfId="0" applyFont="1" applyFill="1"/>
    <xf numFmtId="0" fontId="28" fillId="0" borderId="0" xfId="0" applyFont="1" applyFill="1"/>
    <xf numFmtId="0" fontId="104" fillId="0" borderId="4" xfId="0" applyFont="1" applyBorder="1" applyAlignment="1">
      <alignment horizontal="justify" vertical="center"/>
    </xf>
    <xf numFmtId="0" fontId="28" fillId="0" borderId="5" xfId="0" applyFont="1" applyBorder="1" applyAlignment="1">
      <alignment horizontal="left" vertical="top"/>
    </xf>
    <xf numFmtId="0" fontId="57" fillId="0" borderId="70" xfId="0" applyFont="1" applyBorder="1" applyAlignment="1">
      <alignment horizontal="center" vertical="center"/>
    </xf>
    <xf numFmtId="0" fontId="57" fillId="0" borderId="71" xfId="0" applyFont="1" applyBorder="1" applyAlignment="1">
      <alignment horizontal="center" vertical="center" wrapText="1"/>
    </xf>
    <xf numFmtId="0" fontId="57" fillId="0" borderId="6" xfId="0" applyFont="1" applyBorder="1" applyAlignment="1">
      <alignment vertical="center"/>
    </xf>
    <xf numFmtId="0" fontId="57" fillId="0" borderId="23" xfId="0" applyFont="1" applyBorder="1" applyAlignment="1">
      <alignment vertical="center"/>
    </xf>
    <xf numFmtId="0" fontId="57" fillId="0" borderId="23" xfId="0" applyFont="1" applyBorder="1" applyAlignment="1">
      <alignment horizontal="right" vertical="center"/>
    </xf>
    <xf numFmtId="0" fontId="57" fillId="0" borderId="21" xfId="0" applyFont="1" applyBorder="1" applyAlignment="1">
      <alignment vertical="center"/>
    </xf>
    <xf numFmtId="0" fontId="110" fillId="0" borderId="6" xfId="0" applyFont="1" applyBorder="1" applyAlignment="1">
      <alignment vertical="center"/>
    </xf>
    <xf numFmtId="0" fontId="63" fillId="0" borderId="24" xfId="0" applyFont="1" applyBorder="1" applyAlignment="1">
      <alignment vertical="top"/>
    </xf>
    <xf numFmtId="0" fontId="110" fillId="0" borderId="23" xfId="0" applyFont="1" applyBorder="1" applyAlignment="1">
      <alignment vertical="center"/>
    </xf>
    <xf numFmtId="0" fontId="63" fillId="0" borderId="19" xfId="0" applyFont="1" applyBorder="1" applyAlignment="1">
      <alignment vertical="top"/>
    </xf>
    <xf numFmtId="0" fontId="57" fillId="0" borderId="12" xfId="0" applyFont="1" applyBorder="1" applyAlignment="1">
      <alignment horizontal="center" vertical="center"/>
    </xf>
    <xf numFmtId="0" fontId="57" fillId="0" borderId="75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0" fontId="25" fillId="0" borderId="0" xfId="15" applyFont="1" applyAlignment="1" applyProtection="1">
      <alignment horizontal="left"/>
    </xf>
    <xf numFmtId="0" fontId="112" fillId="0" borderId="0" xfId="0" applyFont="1" applyBorder="1" applyAlignment="1">
      <alignment horizontal="center" vertical="center"/>
    </xf>
    <xf numFmtId="0" fontId="112" fillId="0" borderId="6" xfId="0" applyFont="1" applyBorder="1" applyAlignment="1">
      <alignment vertical="center"/>
    </xf>
    <xf numFmtId="0" fontId="112" fillId="0" borderId="6" xfId="0" applyFont="1" applyBorder="1" applyAlignment="1">
      <alignment horizontal="center" vertical="center"/>
    </xf>
    <xf numFmtId="0" fontId="113" fillId="0" borderId="6" xfId="0" applyFont="1" applyBorder="1" applyAlignment="1">
      <alignment vertical="center"/>
    </xf>
    <xf numFmtId="0" fontId="113" fillId="0" borderId="6" xfId="0" applyFont="1" applyBorder="1" applyAlignment="1">
      <alignment horizontal="center" vertical="center"/>
    </xf>
    <xf numFmtId="0" fontId="113" fillId="0" borderId="6" xfId="0" applyFont="1" applyBorder="1" applyAlignment="1">
      <alignment horizontal="left" vertical="center" wrapText="1" indent="1"/>
    </xf>
    <xf numFmtId="0" fontId="113" fillId="0" borderId="6" xfId="0" applyFont="1" applyBorder="1" applyAlignment="1">
      <alignment horizontal="center" vertical="center" wrapText="1"/>
    </xf>
    <xf numFmtId="0" fontId="113" fillId="0" borderId="6" xfId="0" applyFont="1" applyBorder="1" applyAlignment="1">
      <alignment horizontal="left" vertical="center" indent="1"/>
    </xf>
    <xf numFmtId="0" fontId="34" fillId="0" borderId="6" xfId="0" applyFont="1" applyBorder="1" applyAlignment="1">
      <alignment vertical="center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 indent="1"/>
    </xf>
    <xf numFmtId="0" fontId="46" fillId="0" borderId="0" xfId="181" applyFont="1" applyAlignment="1">
      <alignment horizontal="left" indent="1"/>
    </xf>
    <xf numFmtId="0" fontId="112" fillId="0" borderId="19" xfId="0" applyFont="1" applyBorder="1" applyAlignment="1">
      <alignment horizontal="center" vertical="center"/>
    </xf>
    <xf numFmtId="0" fontId="115" fillId="0" borderId="26" xfId="0" applyFont="1" applyBorder="1" applyAlignment="1">
      <alignment horizontal="center" vertical="center"/>
    </xf>
    <xf numFmtId="0" fontId="115" fillId="0" borderId="6" xfId="0" applyFont="1" applyBorder="1" applyAlignment="1">
      <alignment vertical="center" wrapText="1"/>
    </xf>
    <xf numFmtId="0" fontId="115" fillId="0" borderId="6" xfId="0" applyFont="1" applyBorder="1" applyAlignment="1">
      <alignment horizontal="center" vertical="center"/>
    </xf>
    <xf numFmtId="0" fontId="113" fillId="0" borderId="6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46" fillId="0" borderId="6" xfId="181" applyFont="1" applyBorder="1" applyAlignment="1">
      <alignment horizontal="left" wrapText="1" indent="1"/>
    </xf>
    <xf numFmtId="0" fontId="115" fillId="0" borderId="24" xfId="0" applyFont="1" applyBorder="1" applyAlignment="1">
      <alignment vertical="center" wrapText="1"/>
    </xf>
    <xf numFmtId="0" fontId="115" fillId="0" borderId="24" xfId="0" applyFont="1" applyBorder="1" applyAlignment="1">
      <alignment horizontal="center" vertical="center"/>
    </xf>
    <xf numFmtId="0" fontId="40" fillId="4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readingOrder="1"/>
    </xf>
    <xf numFmtId="0" fontId="7" fillId="0" borderId="17" xfId="32" applyFill="1" applyBorder="1"/>
    <xf numFmtId="0" fontId="103" fillId="0" borderId="17" xfId="0" applyFont="1" applyBorder="1" applyAlignment="1">
      <alignment vertical="center"/>
    </xf>
    <xf numFmtId="0" fontId="36" fillId="0" borderId="0" xfId="182" applyFont="1"/>
    <xf numFmtId="164" fontId="36" fillId="0" borderId="0" xfId="182" applyNumberFormat="1" applyFont="1"/>
    <xf numFmtId="0" fontId="118" fillId="0" borderId="0" xfId="28" applyFont="1"/>
    <xf numFmtId="0" fontId="38" fillId="0" borderId="0" xfId="182" applyFont="1"/>
    <xf numFmtId="164" fontId="38" fillId="0" borderId="0" xfId="182" applyNumberFormat="1" applyFont="1"/>
    <xf numFmtId="0" fontId="117" fillId="0" borderId="0" xfId="182" applyFont="1" applyBorder="1"/>
    <xf numFmtId="0" fontId="39" fillId="0" borderId="0" xfId="182" applyFont="1"/>
    <xf numFmtId="164" fontId="39" fillId="0" borderId="0" xfId="182" applyNumberFormat="1" applyFont="1"/>
    <xf numFmtId="0" fontId="3" fillId="0" borderId="0" xfId="182"/>
    <xf numFmtId="0" fontId="29" fillId="0" borderId="0" xfId="182" applyFont="1"/>
    <xf numFmtId="0" fontId="116" fillId="0" borderId="0" xfId="182" applyFont="1"/>
    <xf numFmtId="176" fontId="3" fillId="0" borderId="0" xfId="182" applyNumberFormat="1"/>
    <xf numFmtId="177" fontId="3" fillId="0" borderId="0" xfId="182" applyNumberFormat="1"/>
    <xf numFmtId="0" fontId="3" fillId="4" borderId="0" xfId="182" applyFill="1"/>
    <xf numFmtId="165" fontId="14" fillId="4" borderId="0" xfId="182" applyNumberFormat="1" applyFont="1" applyFill="1"/>
    <xf numFmtId="164" fontId="3" fillId="4" borderId="0" xfId="182" applyNumberFormat="1" applyFill="1"/>
    <xf numFmtId="171" fontId="28" fillId="0" borderId="7" xfId="0" applyNumberFormat="1" applyFont="1" applyBorder="1" applyAlignment="1">
      <alignment horizontal="right" vertical="center"/>
    </xf>
    <xf numFmtId="171" fontId="28" fillId="0" borderId="12" xfId="0" applyNumberFormat="1" applyFont="1" applyBorder="1" applyAlignment="1">
      <alignment horizontal="right" vertical="center"/>
    </xf>
    <xf numFmtId="171" fontId="28" fillId="0" borderId="14" xfId="0" applyNumberFormat="1" applyFont="1" applyBorder="1" applyAlignment="1">
      <alignment horizontal="right" vertical="center"/>
    </xf>
    <xf numFmtId="171" fontId="28" fillId="0" borderId="15" xfId="0" applyNumberFormat="1" applyFont="1" applyBorder="1" applyAlignment="1">
      <alignment horizontal="right" vertical="center"/>
    </xf>
    <xf numFmtId="0" fontId="59" fillId="0" borderId="11" xfId="0" applyFont="1" applyBorder="1"/>
    <xf numFmtId="0" fontId="59" fillId="0" borderId="13" xfId="0" applyFont="1" applyBorder="1"/>
    <xf numFmtId="0" fontId="17" fillId="0" borderId="0" xfId="5" applyAlignment="1">
      <alignment wrapText="1"/>
    </xf>
    <xf numFmtId="0" fontId="46" fillId="0" borderId="0" xfId="29" applyBorder="1" applyAlignment="1">
      <alignment wrapText="1"/>
    </xf>
    <xf numFmtId="0" fontId="44" fillId="0" borderId="0" xfId="29" applyFont="1" applyBorder="1" applyAlignment="1">
      <alignment wrapText="1"/>
    </xf>
    <xf numFmtId="0" fontId="57" fillId="0" borderId="7" xfId="0" applyFont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57" fillId="0" borderId="7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57" fillId="0" borderId="33" xfId="0" applyFont="1" applyBorder="1" applyAlignment="1">
      <alignment vertical="center" wrapText="1"/>
    </xf>
    <xf numFmtId="0" fontId="57" fillId="0" borderId="34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top" wrapText="1"/>
    </xf>
    <xf numFmtId="0" fontId="57" fillId="0" borderId="71" xfId="0" applyFont="1" applyBorder="1" applyAlignment="1">
      <alignment horizontal="center" vertical="center"/>
    </xf>
    <xf numFmtId="0" fontId="57" fillId="0" borderId="78" xfId="0" applyFont="1" applyBorder="1" applyAlignment="1">
      <alignment horizontal="center" vertical="center"/>
    </xf>
    <xf numFmtId="0" fontId="57" fillId="0" borderId="79" xfId="0" applyFont="1" applyBorder="1" applyAlignment="1">
      <alignment horizontal="center" vertical="center"/>
    </xf>
    <xf numFmtId="0" fontId="57" fillId="0" borderId="80" xfId="0" applyFont="1" applyBorder="1" applyAlignment="1">
      <alignment horizontal="center" vertical="center"/>
    </xf>
    <xf numFmtId="169" fontId="0" fillId="0" borderId="0" xfId="0" applyNumberFormat="1"/>
    <xf numFmtId="169" fontId="26" fillId="0" borderId="5" xfId="5" applyNumberFormat="1" applyFont="1" applyBorder="1" applyAlignment="1">
      <alignment horizontal="left" vertical="center"/>
    </xf>
    <xf numFmtId="169" fontId="35" fillId="0" borderId="28" xfId="0" applyNumberFormat="1" applyFont="1" applyBorder="1" applyAlignment="1">
      <alignment horizontal="center" vertical="center" wrapText="1"/>
    </xf>
    <xf numFmtId="169" fontId="35" fillId="0" borderId="43" xfId="0" applyNumberFormat="1" applyFont="1" applyBorder="1" applyAlignment="1">
      <alignment horizontal="center" vertical="center" wrapText="1"/>
    </xf>
    <xf numFmtId="164" fontId="57" fillId="0" borderId="21" xfId="0" applyNumberFormat="1" applyFont="1" applyBorder="1" applyAlignment="1">
      <alignment horizontal="right" vertical="center" wrapText="1"/>
    </xf>
    <xf numFmtId="164" fontId="57" fillId="0" borderId="6" xfId="0" applyNumberFormat="1" applyFont="1" applyBorder="1" applyAlignment="1">
      <alignment horizontal="right" vertical="center" wrapText="1"/>
    </xf>
    <xf numFmtId="0" fontId="119" fillId="0" borderId="77" xfId="0" applyFont="1" applyBorder="1" applyAlignment="1">
      <alignment horizontal="right" vertical="center"/>
    </xf>
    <xf numFmtId="0" fontId="121" fillId="0" borderId="77" xfId="0" applyFont="1" applyBorder="1" applyAlignment="1">
      <alignment horizontal="right" vertical="center"/>
    </xf>
    <xf numFmtId="0" fontId="121" fillId="0" borderId="81" xfId="0" applyFont="1" applyBorder="1" applyAlignment="1">
      <alignment horizontal="right" vertical="center"/>
    </xf>
    <xf numFmtId="0" fontId="20" fillId="0" borderId="36" xfId="31" applyBorder="1" applyAlignment="1">
      <alignment horizontal="center" vertical="center" wrapText="1"/>
    </xf>
    <xf numFmtId="165" fontId="0" fillId="0" borderId="38" xfId="0" applyNumberFormat="1" applyBorder="1" applyAlignment="1">
      <alignment horizontal="right"/>
    </xf>
    <xf numFmtId="165" fontId="0" fillId="0" borderId="40" xfId="0" applyNumberFormat="1" applyBorder="1" applyAlignment="1">
      <alignment horizontal="right"/>
    </xf>
    <xf numFmtId="165" fontId="20" fillId="0" borderId="38" xfId="31" applyNumberFormat="1" applyBorder="1" applyAlignment="1">
      <alignment horizontal="right"/>
    </xf>
    <xf numFmtId="165" fontId="20" fillId="0" borderId="40" xfId="31" applyNumberFormat="1" applyBorder="1" applyAlignment="1">
      <alignment horizontal="right"/>
    </xf>
    <xf numFmtId="165" fontId="34" fillId="0" borderId="38" xfId="0" applyNumberFormat="1" applyFont="1" applyBorder="1"/>
    <xf numFmtId="165" fontId="112" fillId="0" borderId="0" xfId="0" applyNumberFormat="1" applyFont="1" applyBorder="1" applyAlignment="1">
      <alignment horizontal="right" vertical="center"/>
    </xf>
    <xf numFmtId="165" fontId="112" fillId="0" borderId="6" xfId="0" applyNumberFormat="1" applyFont="1" applyBorder="1" applyAlignment="1">
      <alignment horizontal="right" vertical="center"/>
    </xf>
    <xf numFmtId="165" fontId="113" fillId="0" borderId="6" xfId="0" applyNumberFormat="1" applyFont="1" applyBorder="1" applyAlignment="1">
      <alignment horizontal="center" vertical="center" wrapText="1"/>
    </xf>
    <xf numFmtId="165" fontId="34" fillId="0" borderId="6" xfId="0" applyNumberFormat="1" applyFont="1" applyBorder="1" applyAlignment="1">
      <alignment horizontal="right" vertical="center" wrapText="1"/>
    </xf>
    <xf numFmtId="165" fontId="113" fillId="0" borderId="6" xfId="0" applyNumberFormat="1" applyFont="1" applyBorder="1" applyAlignment="1">
      <alignment horizontal="center" vertical="center"/>
    </xf>
    <xf numFmtId="165" fontId="34" fillId="0" borderId="6" xfId="0" applyNumberFormat="1" applyFont="1" applyBorder="1" applyAlignment="1">
      <alignment horizontal="right" vertical="center"/>
    </xf>
    <xf numFmtId="165" fontId="34" fillId="0" borderId="6" xfId="0" applyNumberFormat="1" applyFont="1" applyBorder="1" applyAlignment="1">
      <alignment horizontal="center" vertical="center"/>
    </xf>
    <xf numFmtId="165" fontId="112" fillId="0" borderId="6" xfId="0" applyNumberFormat="1" applyFont="1" applyBorder="1" applyAlignment="1">
      <alignment horizontal="right" vertical="center" wrapText="1"/>
    </xf>
    <xf numFmtId="165" fontId="112" fillId="0" borderId="19" xfId="0" applyNumberFormat="1" applyFont="1" applyBorder="1" applyAlignment="1">
      <alignment horizontal="center" vertical="center" wrapText="1"/>
    </xf>
    <xf numFmtId="165" fontId="115" fillId="0" borderId="26" xfId="0" applyNumberFormat="1" applyFont="1" applyBorder="1" applyAlignment="1">
      <alignment horizontal="center" vertical="center"/>
    </xf>
    <xf numFmtId="165" fontId="115" fillId="0" borderId="6" xfId="0" applyNumberFormat="1" applyFont="1" applyBorder="1" applyAlignment="1">
      <alignment horizontal="center" vertical="center"/>
    </xf>
    <xf numFmtId="165" fontId="115" fillId="0" borderId="6" xfId="0" applyNumberFormat="1" applyFont="1" applyBorder="1" applyAlignment="1">
      <alignment horizontal="center" vertical="center" wrapText="1"/>
    </xf>
    <xf numFmtId="165" fontId="115" fillId="0" borderId="24" xfId="0" applyNumberFormat="1" applyFont="1" applyBorder="1" applyAlignment="1">
      <alignment horizontal="center" vertical="center" wrapText="1"/>
    </xf>
    <xf numFmtId="0" fontId="25" fillId="0" borderId="0" xfId="2" applyFont="1" applyAlignment="1" applyProtection="1">
      <alignment horizontal="left"/>
    </xf>
    <xf numFmtId="0" fontId="43" fillId="0" borderId="0" xfId="0" applyFont="1"/>
    <xf numFmtId="0" fontId="122" fillId="0" borderId="0" xfId="0" applyFont="1"/>
    <xf numFmtId="178" fontId="43" fillId="0" borderId="0" xfId="0" applyNumberFormat="1" applyFont="1"/>
    <xf numFmtId="166" fontId="43" fillId="0" borderId="0" xfId="0" applyNumberFormat="1" applyFont="1"/>
    <xf numFmtId="0" fontId="43" fillId="0" borderId="101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124" fillId="0" borderId="0" xfId="0" applyFont="1"/>
    <xf numFmtId="179" fontId="43" fillId="0" borderId="0" xfId="0" applyNumberFormat="1" applyFont="1"/>
    <xf numFmtId="0" fontId="19" fillId="0" borderId="0" xfId="0" applyFont="1"/>
    <xf numFmtId="0" fontId="19" fillId="0" borderId="102" xfId="0" applyFont="1" applyBorder="1"/>
    <xf numFmtId="0" fontId="19" fillId="0" borderId="103" xfId="0" applyFont="1" applyBorder="1"/>
    <xf numFmtId="0" fontId="19" fillId="0" borderId="104" xfId="0" applyFont="1" applyBorder="1"/>
    <xf numFmtId="0" fontId="19" fillId="48" borderId="0" xfId="0" applyFont="1" applyFill="1"/>
    <xf numFmtId="0" fontId="19" fillId="48" borderId="105" xfId="0" applyFont="1" applyFill="1" applyBorder="1"/>
    <xf numFmtId="0" fontId="19" fillId="48" borderId="106" xfId="0" applyFont="1" applyFill="1" applyBorder="1"/>
    <xf numFmtId="0" fontId="2" fillId="0" borderId="102" xfId="0" applyFont="1" applyBorder="1"/>
    <xf numFmtId="1" fontId="0" fillId="0" borderId="105" xfId="0" applyNumberFormat="1" applyBorder="1"/>
    <xf numFmtId="1" fontId="0" fillId="0" borderId="0" xfId="0" applyNumberFormat="1"/>
    <xf numFmtId="1" fontId="0" fillId="0" borderId="106" xfId="0" applyNumberFormat="1" applyBorder="1"/>
    <xf numFmtId="0" fontId="2" fillId="0" borderId="105" xfId="0" applyFont="1" applyBorder="1"/>
    <xf numFmtId="0" fontId="2" fillId="0" borderId="107" xfId="0" applyFont="1" applyBorder="1"/>
    <xf numFmtId="1" fontId="0" fillId="48" borderId="105" xfId="0" applyNumberFormat="1" applyFill="1" applyBorder="1"/>
    <xf numFmtId="1" fontId="0" fillId="48" borderId="0" xfId="0" applyNumberFormat="1" applyFill="1"/>
    <xf numFmtId="1" fontId="0" fillId="48" borderId="106" xfId="0" applyNumberFormat="1" applyFill="1" applyBorder="1"/>
    <xf numFmtId="1" fontId="0" fillId="0" borderId="107" xfId="0" applyNumberFormat="1" applyBorder="1"/>
    <xf numFmtId="1" fontId="0" fillId="0" borderId="108" xfId="0" applyNumberFormat="1" applyBorder="1"/>
    <xf numFmtId="1" fontId="0" fillId="0" borderId="109" xfId="0" applyNumberFormat="1" applyBorder="1"/>
    <xf numFmtId="0" fontId="0" fillId="0" borderId="4" xfId="0" applyBorder="1"/>
    <xf numFmtId="0" fontId="123" fillId="0" borderId="4" xfId="0" applyFont="1" applyBorder="1" applyAlignment="1">
      <alignment horizontal="left" vertical="center" wrapText="1"/>
    </xf>
    <xf numFmtId="0" fontId="0" fillId="0" borderId="18" xfId="0" applyBorder="1"/>
    <xf numFmtId="0" fontId="0" fillId="0" borderId="17" xfId="0" applyBorder="1"/>
    <xf numFmtId="0" fontId="128" fillId="0" borderId="84" xfId="0" applyFont="1" applyBorder="1" applyAlignment="1">
      <alignment horizontal="center" vertical="center" wrapText="1"/>
    </xf>
    <xf numFmtId="0" fontId="128" fillId="0" borderId="85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left" vertical="center"/>
    </xf>
    <xf numFmtId="166" fontId="34" fillId="0" borderId="88" xfId="0" applyNumberFormat="1" applyFont="1" applyBorder="1"/>
    <xf numFmtId="166" fontId="34" fillId="0" borderId="5" xfId="0" applyNumberFormat="1" applyFont="1" applyBorder="1"/>
    <xf numFmtId="166" fontId="34" fillId="0" borderId="89" xfId="0" applyNumberFormat="1" applyFont="1" applyBorder="1"/>
    <xf numFmtId="0" fontId="34" fillId="0" borderId="90" xfId="0" applyFont="1" applyBorder="1" applyAlignment="1">
      <alignment horizontal="left" vertical="center"/>
    </xf>
    <xf numFmtId="166" fontId="34" fillId="0" borderId="91" xfId="0" applyNumberFormat="1" applyFont="1" applyBorder="1"/>
    <xf numFmtId="166" fontId="34" fillId="0" borderId="0" xfId="0" applyNumberFormat="1" applyFont="1"/>
    <xf numFmtId="166" fontId="34" fillId="0" borderId="92" xfId="0" applyNumberFormat="1" applyFont="1" applyBorder="1"/>
    <xf numFmtId="166" fontId="114" fillId="0" borderId="0" xfId="0" applyNumberFormat="1" applyFont="1"/>
    <xf numFmtId="166" fontId="34" fillId="0" borderId="93" xfId="0" applyNumberFormat="1" applyFont="1" applyBorder="1"/>
    <xf numFmtId="166" fontId="34" fillId="0" borderId="94" xfId="0" applyNumberFormat="1" applyFont="1" applyBorder="1"/>
    <xf numFmtId="0" fontId="34" fillId="0" borderId="95" xfId="0" applyFont="1" applyBorder="1" applyAlignment="1">
      <alignment horizontal="left" vertical="center"/>
    </xf>
    <xf numFmtId="166" fontId="34" fillId="0" borderId="96" xfId="0" applyNumberFormat="1" applyFont="1" applyBorder="1"/>
    <xf numFmtId="166" fontId="34" fillId="0" borderId="4" xfId="0" applyNumberFormat="1" applyFont="1" applyBorder="1"/>
    <xf numFmtId="166" fontId="34" fillId="0" borderId="97" xfId="0" applyNumberFormat="1" applyFont="1" applyBorder="1"/>
    <xf numFmtId="166" fontId="34" fillId="0" borderId="98" xfId="0" applyNumberFormat="1" applyFont="1" applyBorder="1"/>
    <xf numFmtId="166" fontId="34" fillId="47" borderId="92" xfId="0" applyNumberFormat="1" applyFont="1" applyFill="1" applyBorder="1"/>
    <xf numFmtId="0" fontId="34" fillId="0" borderId="99" xfId="0" applyFont="1" applyBorder="1" applyAlignment="1">
      <alignment horizontal="left" vertical="center"/>
    </xf>
    <xf numFmtId="166" fontId="34" fillId="0" borderId="100" xfId="0" applyNumberFormat="1" applyFont="1" applyBorder="1"/>
    <xf numFmtId="0" fontId="0" fillId="0" borderId="0" xfId="0" applyFont="1" applyFill="1" applyAlignment="1">
      <alignment horizontal="left" wrapText="1"/>
    </xf>
    <xf numFmtId="0" fontId="69" fillId="0" borderId="0" xfId="0" applyFont="1"/>
    <xf numFmtId="0" fontId="0" fillId="4" borderId="0" xfId="0" applyFill="1" applyAlignment="1">
      <alignment wrapText="1"/>
    </xf>
    <xf numFmtId="0" fontId="0" fillId="49" borderId="0" xfId="0" applyFont="1" applyFill="1" applyAlignment="1">
      <alignment horizontal="left" wrapText="1"/>
    </xf>
    <xf numFmtId="0" fontId="0" fillId="4" borderId="0" xfId="0" applyFont="1" applyFill="1" applyAlignment="1">
      <alignment horizontal="left" wrapText="1"/>
    </xf>
    <xf numFmtId="2" fontId="0" fillId="0" borderId="0" xfId="0" applyNumberFormat="1"/>
    <xf numFmtId="0" fontId="0" fillId="0" borderId="0" xfId="0" applyFont="1" applyAlignment="1">
      <alignment horizontal="left"/>
    </xf>
    <xf numFmtId="0" fontId="0" fillId="50" borderId="0" xfId="0" applyFont="1" applyFill="1" applyAlignment="1">
      <alignment horizontal="left"/>
    </xf>
    <xf numFmtId="0" fontId="34" fillId="0" borderId="35" xfId="0" applyFont="1" applyBorder="1"/>
    <xf numFmtId="0" fontId="46" fillId="0" borderId="41" xfId="29" applyFont="1" applyBorder="1" applyAlignment="1">
      <alignment horizontal="center" vertical="center" wrapText="1"/>
    </xf>
    <xf numFmtId="165" fontId="34" fillId="0" borderId="16" xfId="0" applyNumberFormat="1" applyFont="1" applyBorder="1"/>
    <xf numFmtId="0" fontId="114" fillId="0" borderId="37" xfId="0" applyFont="1" applyBorder="1"/>
    <xf numFmtId="165" fontId="114" fillId="0" borderId="16" xfId="0" applyNumberFormat="1" applyFont="1" applyBorder="1"/>
    <xf numFmtId="165" fontId="114" fillId="0" borderId="38" xfId="0" applyNumberFormat="1" applyFont="1" applyBorder="1"/>
    <xf numFmtId="0" fontId="114" fillId="0" borderId="39" xfId="0" applyFont="1" applyBorder="1"/>
    <xf numFmtId="165" fontId="114" fillId="0" borderId="42" xfId="0" applyNumberFormat="1" applyFont="1" applyBorder="1"/>
    <xf numFmtId="165" fontId="114" fillId="0" borderId="40" xfId="0" applyNumberFormat="1" applyFont="1" applyBorder="1"/>
    <xf numFmtId="0" fontId="46" fillId="0" borderId="36" xfId="29" applyFont="1" applyBorder="1" applyAlignment="1">
      <alignment horizontal="center" vertical="center" wrapText="1"/>
    </xf>
    <xf numFmtId="0" fontId="59" fillId="0" borderId="36" xfId="0" applyFont="1" applyBorder="1" applyAlignment="1"/>
    <xf numFmtId="0" fontId="57" fillId="0" borderId="21" xfId="0" applyFont="1" applyBorder="1" applyAlignment="1">
      <alignment horizontal="left" vertical="center"/>
    </xf>
    <xf numFmtId="0" fontId="57" fillId="0" borderId="21" xfId="0" applyFont="1" applyBorder="1" applyAlignment="1">
      <alignment horizontal="right" vertical="center"/>
    </xf>
    <xf numFmtId="164" fontId="57" fillId="0" borderId="6" xfId="0" applyNumberFormat="1" applyFont="1" applyBorder="1" applyAlignment="1">
      <alignment horizontal="right" vertical="center"/>
    </xf>
    <xf numFmtId="166" fontId="57" fillId="0" borderId="21" xfId="0" applyNumberFormat="1" applyFont="1" applyBorder="1" applyAlignment="1">
      <alignment horizontal="right" vertical="center"/>
    </xf>
    <xf numFmtId="166" fontId="57" fillId="0" borderId="21" xfId="0" applyNumberFormat="1" applyFont="1" applyBorder="1" applyAlignment="1">
      <alignment horizontal="right" vertical="center" wrapText="1"/>
    </xf>
    <xf numFmtId="166" fontId="57" fillId="0" borderId="6" xfId="0" applyNumberFormat="1" applyFont="1" applyBorder="1" applyAlignment="1">
      <alignment horizontal="right" vertical="center"/>
    </xf>
    <xf numFmtId="166" fontId="57" fillId="0" borderId="6" xfId="0" applyNumberFormat="1" applyFont="1" applyBorder="1" applyAlignment="1">
      <alignment horizontal="right" vertical="center" wrapText="1"/>
    </xf>
    <xf numFmtId="166" fontId="57" fillId="0" borderId="23" xfId="0" applyNumberFormat="1" applyFont="1" applyBorder="1" applyAlignment="1">
      <alignment horizontal="right" vertical="center"/>
    </xf>
    <xf numFmtId="166" fontId="57" fillId="0" borderId="23" xfId="0" applyNumberFormat="1" applyFont="1" applyBorder="1" applyAlignment="1">
      <alignment horizontal="right" vertical="center" wrapText="1"/>
    </xf>
    <xf numFmtId="0" fontId="20" fillId="0" borderId="35" xfId="31" applyBorder="1" applyAlignment="1"/>
    <xf numFmtId="0" fontId="34" fillId="0" borderId="37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65" fontId="119" fillId="0" borderId="6" xfId="0" applyNumberFormat="1" applyFont="1" applyBorder="1" applyAlignment="1">
      <alignment horizontal="right" vertical="center"/>
    </xf>
    <xf numFmtId="165" fontId="119" fillId="0" borderId="6" xfId="0" applyNumberFormat="1" applyFont="1" applyBorder="1" applyAlignment="1">
      <alignment horizontal="center" vertical="center"/>
    </xf>
    <xf numFmtId="165" fontId="120" fillId="0" borderId="23" xfId="0" applyNumberFormat="1" applyFont="1" applyBorder="1" applyAlignment="1">
      <alignment horizontal="right" vertical="center"/>
    </xf>
    <xf numFmtId="165" fontId="120" fillId="0" borderId="23" xfId="0" applyNumberFormat="1" applyFont="1" applyBorder="1" applyAlignment="1">
      <alignment horizontal="center" vertical="center"/>
    </xf>
    <xf numFmtId="165" fontId="119" fillId="0" borderId="29" xfId="0" applyNumberFormat="1" applyFont="1" applyBorder="1" applyAlignment="1">
      <alignment horizontal="right" vertical="center"/>
    </xf>
    <xf numFmtId="165" fontId="119" fillId="0" borderId="7" xfId="0" applyNumberFormat="1" applyFont="1" applyBorder="1" applyAlignment="1">
      <alignment horizontal="center" vertical="center"/>
    </xf>
    <xf numFmtId="165" fontId="119" fillId="0" borderId="7" xfId="0" applyNumberFormat="1" applyFont="1" applyBorder="1" applyAlignment="1">
      <alignment horizontal="right" vertical="center"/>
    </xf>
    <xf numFmtId="165" fontId="121" fillId="0" borderId="29" xfId="0" applyNumberFormat="1" applyFont="1" applyBorder="1" applyAlignment="1">
      <alignment horizontal="right" vertical="center"/>
    </xf>
    <xf numFmtId="165" fontId="121" fillId="0" borderId="7" xfId="0" applyNumberFormat="1" applyFont="1" applyBorder="1" applyAlignment="1">
      <alignment horizontal="center" vertical="center"/>
    </xf>
    <xf numFmtId="165" fontId="121" fillId="0" borderId="7" xfId="0" applyNumberFormat="1" applyFont="1" applyBorder="1" applyAlignment="1">
      <alignment horizontal="right" vertical="center"/>
    </xf>
    <xf numFmtId="165" fontId="121" fillId="0" borderId="31" xfId="0" applyNumberFormat="1" applyFont="1" applyBorder="1" applyAlignment="1">
      <alignment horizontal="right" vertical="center"/>
    </xf>
    <xf numFmtId="165" fontId="121" fillId="0" borderId="14" xfId="0" applyNumberFormat="1" applyFont="1" applyBorder="1" applyAlignment="1">
      <alignment horizontal="center" vertical="center"/>
    </xf>
    <xf numFmtId="165" fontId="121" fillId="0" borderId="14" xfId="0" applyNumberFormat="1" applyFont="1" applyBorder="1" applyAlignment="1">
      <alignment horizontal="right" vertical="center"/>
    </xf>
    <xf numFmtId="0" fontId="25" fillId="0" borderId="0" xfId="2" applyFont="1" applyAlignment="1" applyProtection="1">
      <alignment horizontal="left"/>
    </xf>
    <xf numFmtId="0" fontId="57" fillId="0" borderId="0" xfId="0" applyFont="1" applyBorder="1" applyAlignment="1">
      <alignment horizontal="center" vertical="center"/>
    </xf>
    <xf numFmtId="166" fontId="20" fillId="0" borderId="7" xfId="0" applyNumberFormat="1" applyFont="1" applyBorder="1" applyAlignment="1">
      <alignment horizontal="right" vertical="center"/>
    </xf>
    <xf numFmtId="166" fontId="20" fillId="0" borderId="12" xfId="0" applyNumberFormat="1" applyFont="1" applyBorder="1" applyAlignment="1">
      <alignment horizontal="right" vertical="center"/>
    </xf>
    <xf numFmtId="166" fontId="20" fillId="0" borderId="14" xfId="0" applyNumberFormat="1" applyFont="1" applyBorder="1" applyAlignment="1">
      <alignment horizontal="right" vertical="center"/>
    </xf>
    <xf numFmtId="166" fontId="20" fillId="0" borderId="15" xfId="0" applyNumberFormat="1" applyFont="1" applyBorder="1" applyAlignment="1">
      <alignment horizontal="right" vertical="center"/>
    </xf>
    <xf numFmtId="0" fontId="129" fillId="0" borderId="0" xfId="31" applyFont="1" applyAlignment="1">
      <alignment vertical="top" wrapText="1"/>
    </xf>
    <xf numFmtId="0" fontId="43" fillId="0" borderId="35" xfId="182" applyFont="1" applyBorder="1"/>
    <xf numFmtId="0" fontId="43" fillId="0" borderId="41" xfId="182" applyFont="1" applyBorder="1"/>
    <xf numFmtId="0" fontId="43" fillId="0" borderId="36" xfId="182" applyFont="1" applyBorder="1"/>
    <xf numFmtId="0" fontId="122" fillId="0" borderId="37" xfId="182" applyFont="1" applyBorder="1"/>
    <xf numFmtId="165" fontId="122" fillId="0" borderId="16" xfId="182" applyNumberFormat="1" applyFont="1" applyFill="1" applyBorder="1"/>
    <xf numFmtId="165" fontId="122" fillId="0" borderId="16" xfId="182" applyNumberFormat="1" applyFont="1" applyBorder="1"/>
    <xf numFmtId="165" fontId="122" fillId="0" borderId="38" xfId="182" applyNumberFormat="1" applyFont="1" applyBorder="1"/>
    <xf numFmtId="0" fontId="122" fillId="0" borderId="39" xfId="182" applyFont="1" applyBorder="1"/>
    <xf numFmtId="165" fontId="122" fillId="0" borderId="42" xfId="182" applyNumberFormat="1" applyFont="1" applyBorder="1"/>
    <xf numFmtId="165" fontId="122" fillId="0" borderId="40" xfId="182" applyNumberFormat="1" applyFont="1" applyBorder="1"/>
    <xf numFmtId="0" fontId="43" fillId="0" borderId="8" xfId="5" applyFont="1" applyBorder="1"/>
    <xf numFmtId="0" fontId="43" fillId="0" borderId="9" xfId="5" applyFont="1" applyBorder="1" applyAlignment="1">
      <alignment horizontal="center" vertical="center" wrapText="1"/>
    </xf>
    <xf numFmtId="0" fontId="43" fillId="0" borderId="10" xfId="5" applyFont="1" applyBorder="1" applyAlignment="1">
      <alignment horizontal="center" vertical="center" wrapText="1"/>
    </xf>
    <xf numFmtId="0" fontId="43" fillId="0" borderId="11" xfId="5" applyFont="1" applyBorder="1" applyAlignment="1">
      <alignment horizontal="left"/>
    </xf>
    <xf numFmtId="166" fontId="122" fillId="0" borderId="7" xfId="5" applyNumberFormat="1" applyFont="1" applyBorder="1" applyAlignment="1">
      <alignment horizontal="center"/>
    </xf>
    <xf numFmtId="166" fontId="122" fillId="0" borderId="12" xfId="5" applyNumberFormat="1" applyFont="1" applyBorder="1" applyAlignment="1">
      <alignment horizontal="center"/>
    </xf>
    <xf numFmtId="0" fontId="43" fillId="0" borderId="13" xfId="5" applyFont="1" applyBorder="1" applyAlignment="1">
      <alignment horizontal="left"/>
    </xf>
    <xf numFmtId="166" fontId="122" fillId="0" borderId="14" xfId="5" applyNumberFormat="1" applyFont="1" applyBorder="1" applyAlignment="1">
      <alignment horizontal="center"/>
    </xf>
    <xf numFmtId="166" fontId="122" fillId="0" borderId="15" xfId="5" applyNumberFormat="1" applyFont="1" applyBorder="1" applyAlignment="1">
      <alignment horizontal="center"/>
    </xf>
    <xf numFmtId="166" fontId="122" fillId="0" borderId="12" xfId="5" applyNumberFormat="1" applyFont="1" applyBorder="1" applyAlignment="1">
      <alignment horizontal="center" vertical="distributed"/>
    </xf>
    <xf numFmtId="166" fontId="122" fillId="0" borderId="15" xfId="5" applyNumberFormat="1" applyFont="1" applyBorder="1" applyAlignment="1">
      <alignment horizontal="center" vertical="distributed"/>
    </xf>
    <xf numFmtId="0" fontId="34" fillId="0" borderId="35" xfId="5" applyFont="1" applyBorder="1"/>
    <xf numFmtId="164" fontId="34" fillId="0" borderId="36" xfId="5" applyNumberFormat="1" applyFont="1" applyBorder="1"/>
    <xf numFmtId="0" fontId="130" fillId="0" borderId="37" xfId="0" applyFont="1" applyBorder="1"/>
    <xf numFmtId="164" fontId="46" fillId="0" borderId="37" xfId="0" applyNumberFormat="1" applyFont="1" applyBorder="1"/>
    <xf numFmtId="164" fontId="46" fillId="0" borderId="37" xfId="0" applyNumberFormat="1" applyFont="1" applyBorder="1" applyAlignment="1">
      <alignment wrapText="1"/>
    </xf>
    <xf numFmtId="164" fontId="132" fillId="0" borderId="37" xfId="0" applyNumberFormat="1" applyFont="1" applyBorder="1"/>
    <xf numFmtId="0" fontId="46" fillId="0" borderId="37" xfId="0" applyFont="1" applyBorder="1"/>
    <xf numFmtId="0" fontId="46" fillId="0" borderId="37" xfId="0" applyFont="1" applyBorder="1" applyAlignment="1">
      <alignment wrapText="1"/>
    </xf>
    <xf numFmtId="164" fontId="46" fillId="0" borderId="37" xfId="29" applyNumberFormat="1" applyFont="1" applyBorder="1"/>
    <xf numFmtId="164" fontId="46" fillId="0" borderId="53" xfId="29" applyNumberFormat="1" applyFont="1" applyBorder="1"/>
    <xf numFmtId="164" fontId="46" fillId="0" borderId="39" xfId="29" applyNumberFormat="1" applyFont="1" applyBorder="1"/>
    <xf numFmtId="0" fontId="59" fillId="0" borderId="35" xfId="0" applyFont="1" applyBorder="1" applyAlignment="1">
      <alignment wrapText="1"/>
    </xf>
    <xf numFmtId="0" fontId="133" fillId="0" borderId="37" xfId="0" applyFont="1" applyBorder="1" applyAlignment="1">
      <alignment wrapText="1"/>
    </xf>
    <xf numFmtId="0" fontId="59" fillId="0" borderId="38" xfId="0" applyFont="1" applyBorder="1"/>
    <xf numFmtId="0" fontId="59" fillId="0" borderId="37" xfId="0" applyFont="1" applyBorder="1" applyAlignment="1">
      <alignment wrapText="1"/>
    </xf>
    <xf numFmtId="0" fontId="59" fillId="0" borderId="37" xfId="0" applyFont="1" applyBorder="1" applyAlignment="1">
      <alignment vertical="top" wrapText="1"/>
    </xf>
    <xf numFmtId="2" fontId="59" fillId="0" borderId="38" xfId="0" applyNumberFormat="1" applyFont="1" applyBorder="1"/>
    <xf numFmtId="0" fontId="59" fillId="0" borderId="39" xfId="0" applyFont="1" applyBorder="1" applyAlignment="1">
      <alignment wrapText="1"/>
    </xf>
    <xf numFmtId="0" fontId="59" fillId="0" borderId="40" xfId="0" applyFont="1" applyBorder="1"/>
    <xf numFmtId="0" fontId="133" fillId="0" borderId="37" xfId="0" applyFont="1" applyBorder="1"/>
    <xf numFmtId="0" fontId="20" fillId="0" borderId="37" xfId="0" applyFont="1" applyBorder="1"/>
    <xf numFmtId="0" fontId="133" fillId="0" borderId="51" xfId="0" applyFont="1" applyBorder="1"/>
    <xf numFmtId="165" fontId="59" fillId="0" borderId="52" xfId="0" applyNumberFormat="1" applyFont="1" applyBorder="1"/>
    <xf numFmtId="0" fontId="20" fillId="0" borderId="51" xfId="0" applyFont="1" applyBorder="1"/>
    <xf numFmtId="170" fontId="131" fillId="0" borderId="38" xfId="0" applyNumberFormat="1" applyFont="1" applyBorder="1"/>
    <xf numFmtId="170" fontId="131" fillId="0" borderId="38" xfId="29" applyNumberFormat="1" applyFont="1" applyBorder="1" applyAlignment="1">
      <alignment vertical="center"/>
    </xf>
    <xf numFmtId="170" fontId="131" fillId="0" borderId="54" xfId="29" applyNumberFormat="1" applyFont="1" applyBorder="1" applyAlignment="1">
      <alignment vertical="center"/>
    </xf>
    <xf numFmtId="170" fontId="131" fillId="0" borderId="40" xfId="29" applyNumberFormat="1" applyFont="1" applyBorder="1" applyAlignment="1">
      <alignment vertical="center"/>
    </xf>
    <xf numFmtId="169" fontId="57" fillId="0" borderId="21" xfId="0" applyNumberFormat="1" applyFont="1" applyBorder="1" applyAlignment="1">
      <alignment horizontal="right" vertical="center"/>
    </xf>
    <xf numFmtId="169" fontId="57" fillId="0" borderId="21" xfId="0" applyNumberFormat="1" applyFont="1" applyBorder="1" applyAlignment="1">
      <alignment horizontal="center" vertical="center"/>
    </xf>
    <xf numFmtId="169" fontId="119" fillId="0" borderId="6" xfId="0" applyNumberFormat="1" applyFont="1" applyBorder="1" applyAlignment="1">
      <alignment horizontal="right" vertical="center"/>
    </xf>
    <xf numFmtId="169" fontId="119" fillId="0" borderId="6" xfId="0" applyNumberFormat="1" applyFont="1" applyBorder="1" applyAlignment="1">
      <alignment horizontal="center" vertical="center"/>
    </xf>
    <xf numFmtId="169" fontId="120" fillId="0" borderId="6" xfId="0" applyNumberFormat="1" applyFont="1" applyBorder="1" applyAlignment="1">
      <alignment horizontal="right" vertical="center"/>
    </xf>
    <xf numFmtId="169" fontId="120" fillId="0" borderId="6" xfId="0" applyNumberFormat="1" applyFont="1" applyBorder="1" applyAlignment="1">
      <alignment horizontal="center" vertical="center"/>
    </xf>
    <xf numFmtId="169" fontId="119" fillId="0" borderId="30" xfId="0" applyNumberFormat="1" applyFont="1" applyBorder="1" applyAlignment="1">
      <alignment horizontal="right" vertical="center"/>
    </xf>
    <xf numFmtId="169" fontId="119" fillId="0" borderId="9" xfId="0" applyNumberFormat="1" applyFont="1" applyBorder="1" applyAlignment="1">
      <alignment horizontal="center" vertical="center"/>
    </xf>
    <xf numFmtId="169" fontId="119" fillId="0" borderId="9" xfId="0" applyNumberFormat="1" applyFont="1" applyBorder="1" applyAlignment="1">
      <alignment horizontal="right" vertical="center"/>
    </xf>
    <xf numFmtId="169" fontId="119" fillId="0" borderId="25" xfId="0" applyNumberFormat="1" applyFont="1" applyBorder="1" applyAlignment="1">
      <alignment horizontal="right" vertical="center"/>
    </xf>
    <xf numFmtId="169" fontId="119" fillId="0" borderId="29" xfId="0" applyNumberFormat="1" applyFont="1" applyBorder="1" applyAlignment="1">
      <alignment horizontal="right" vertical="center"/>
    </xf>
    <xf numFmtId="169" fontId="119" fillId="0" borderId="7" xfId="0" applyNumberFormat="1" applyFont="1" applyBorder="1" applyAlignment="1">
      <alignment horizontal="center" vertical="center"/>
    </xf>
    <xf numFmtId="169" fontId="119" fillId="0" borderId="7" xfId="0" applyNumberFormat="1" applyFont="1" applyBorder="1" applyAlignment="1">
      <alignment horizontal="right" vertical="center"/>
    </xf>
    <xf numFmtId="169" fontId="119" fillId="0" borderId="77" xfId="0" applyNumberFormat="1" applyFont="1" applyBorder="1" applyAlignment="1">
      <alignment horizontal="right" vertical="center"/>
    </xf>
    <xf numFmtId="169" fontId="121" fillId="0" borderId="7" xfId="0" applyNumberFormat="1" applyFont="1" applyBorder="1" applyAlignment="1">
      <alignment horizontal="right" vertical="center"/>
    </xf>
    <xf numFmtId="0" fontId="112" fillId="0" borderId="0" xfId="0" applyFont="1" applyBorder="1" applyAlignment="1">
      <alignment horizontal="right" vertical="center"/>
    </xf>
    <xf numFmtId="0" fontId="112" fillId="0" borderId="6" xfId="0" applyFont="1" applyBorder="1" applyAlignment="1">
      <alignment horizontal="right" vertical="center"/>
    </xf>
    <xf numFmtId="0" fontId="112" fillId="0" borderId="6" xfId="0" applyFont="1" applyBorder="1" applyAlignment="1">
      <alignment vertical="center" wrapText="1"/>
    </xf>
    <xf numFmtId="0" fontId="112" fillId="0" borderId="19" xfId="0" applyFont="1" applyBorder="1" applyAlignment="1">
      <alignment vertical="center" wrapText="1"/>
    </xf>
    <xf numFmtId="180" fontId="112" fillId="0" borderId="0" xfId="0" applyNumberFormat="1" applyFont="1" applyBorder="1" applyAlignment="1">
      <alignment horizontal="center" vertical="center"/>
    </xf>
    <xf numFmtId="180" fontId="112" fillId="0" borderId="0" xfId="0" applyNumberFormat="1" applyFont="1" applyBorder="1" applyAlignment="1">
      <alignment horizontal="right" vertical="center"/>
    </xf>
    <xf numFmtId="180" fontId="112" fillId="0" borderId="6" xfId="0" applyNumberFormat="1" applyFont="1" applyBorder="1" applyAlignment="1">
      <alignment horizontal="center" vertical="center"/>
    </xf>
    <xf numFmtId="180" fontId="112" fillId="0" borderId="6" xfId="0" applyNumberFormat="1" applyFont="1" applyBorder="1" applyAlignment="1">
      <alignment horizontal="right" vertical="center"/>
    </xf>
    <xf numFmtId="180" fontId="113" fillId="0" borderId="6" xfId="0" applyNumberFormat="1" applyFont="1" applyBorder="1" applyAlignment="1">
      <alignment horizontal="center" vertical="center" wrapText="1"/>
    </xf>
    <xf numFmtId="180" fontId="34" fillId="0" borderId="6" xfId="0" applyNumberFormat="1" applyFont="1" applyBorder="1" applyAlignment="1">
      <alignment horizontal="right" vertical="center" wrapText="1"/>
    </xf>
    <xf numFmtId="180" fontId="113" fillId="0" borderId="6" xfId="0" applyNumberFormat="1" applyFont="1" applyBorder="1" applyAlignment="1">
      <alignment horizontal="center" vertical="center"/>
    </xf>
    <xf numFmtId="180" fontId="34" fillId="0" borderId="6" xfId="0" applyNumberFormat="1" applyFont="1" applyBorder="1" applyAlignment="1">
      <alignment horizontal="right" vertical="center"/>
    </xf>
    <xf numFmtId="180" fontId="34" fillId="0" borderId="6" xfId="0" applyNumberFormat="1" applyFont="1" applyBorder="1" applyAlignment="1">
      <alignment horizontal="center" vertical="center"/>
    </xf>
    <xf numFmtId="180" fontId="34" fillId="0" borderId="0" xfId="0" applyNumberFormat="1" applyFont="1" applyAlignment="1">
      <alignment horizontal="center" vertical="center"/>
    </xf>
    <xf numFmtId="180" fontId="112" fillId="0" borderId="6" xfId="0" applyNumberFormat="1" applyFont="1" applyBorder="1" applyAlignment="1">
      <alignment horizontal="center" vertical="center" wrapText="1"/>
    </xf>
    <xf numFmtId="180" fontId="112" fillId="0" borderId="6" xfId="0" applyNumberFormat="1" applyFont="1" applyBorder="1" applyAlignment="1">
      <alignment horizontal="right" vertical="center" wrapText="1"/>
    </xf>
    <xf numFmtId="180" fontId="34" fillId="0" borderId="6" xfId="0" applyNumberFormat="1" applyFont="1" applyBorder="1" applyAlignment="1">
      <alignment horizontal="center" vertical="center" wrapText="1"/>
    </xf>
    <xf numFmtId="180" fontId="114" fillId="0" borderId="0" xfId="0" applyNumberFormat="1" applyFont="1" applyAlignment="1">
      <alignment horizontal="center" vertical="center"/>
    </xf>
    <xf numFmtId="180" fontId="113" fillId="0" borderId="6" xfId="0" applyNumberFormat="1" applyFont="1" applyBorder="1" applyAlignment="1">
      <alignment horizontal="right" vertical="center" wrapText="1"/>
    </xf>
    <xf numFmtId="171" fontId="112" fillId="0" borderId="19" xfId="0" applyNumberFormat="1" applyFont="1" applyBorder="1" applyAlignment="1">
      <alignment horizontal="center" vertical="center" wrapText="1"/>
    </xf>
    <xf numFmtId="171" fontId="112" fillId="0" borderId="19" xfId="0" applyNumberFormat="1" applyFont="1" applyBorder="1" applyAlignment="1">
      <alignment horizontal="right" vertical="center" wrapText="1"/>
    </xf>
    <xf numFmtId="0" fontId="115" fillId="0" borderId="26" xfId="0" applyFont="1" applyBorder="1" applyAlignment="1">
      <alignment horizontal="right" vertical="center" wrapText="1"/>
    </xf>
    <xf numFmtId="0" fontId="115" fillId="0" borderId="6" xfId="0" applyFont="1" applyBorder="1" applyAlignment="1">
      <alignment horizontal="right" vertical="center" wrapText="1" indent="1"/>
    </xf>
    <xf numFmtId="0" fontId="29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7" fillId="0" borderId="32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0" xfId="0" applyFont="1" applyBorder="1" applyAlignment="1">
      <alignment vertical="center"/>
    </xf>
    <xf numFmtId="164" fontId="57" fillId="0" borderId="0" xfId="0" applyNumberFormat="1" applyFont="1" applyBorder="1" applyAlignment="1">
      <alignment horizontal="right" vertical="center"/>
    </xf>
    <xf numFmtId="0" fontId="34" fillId="0" borderId="0" xfId="5" applyFont="1"/>
    <xf numFmtId="165" fontId="57" fillId="0" borderId="24" xfId="0" applyNumberFormat="1" applyFont="1" applyBorder="1" applyAlignment="1">
      <alignment horizontal="right" vertical="center"/>
    </xf>
    <xf numFmtId="165" fontId="57" fillId="0" borderId="6" xfId="0" applyNumberFormat="1" applyFont="1" applyBorder="1" applyAlignment="1">
      <alignment horizontal="right" vertical="center"/>
    </xf>
    <xf numFmtId="165" fontId="57" fillId="0" borderId="23" xfId="0" applyNumberFormat="1" applyFont="1" applyBorder="1" applyAlignment="1">
      <alignment horizontal="right" vertical="center"/>
    </xf>
    <xf numFmtId="0" fontId="57" fillId="0" borderId="33" xfId="0" applyNumberFormat="1" applyFont="1" applyBorder="1" applyAlignment="1">
      <alignment horizontal="center" vertical="center"/>
    </xf>
    <xf numFmtId="0" fontId="57" fillId="0" borderId="34" xfId="0" applyNumberFormat="1" applyFont="1" applyBorder="1" applyAlignment="1">
      <alignment horizontal="center" vertical="center"/>
    </xf>
    <xf numFmtId="0" fontId="20" fillId="0" borderId="41" xfId="31" applyBorder="1" applyAlignment="1">
      <alignment horizontal="center" vertical="center"/>
    </xf>
    <xf numFmtId="0" fontId="20" fillId="0" borderId="36" xfId="31" applyBorder="1" applyAlignment="1">
      <alignment horizontal="center" vertical="center"/>
    </xf>
    <xf numFmtId="0" fontId="106" fillId="0" borderId="0" xfId="15" applyFont="1" applyAlignment="1" applyProtection="1">
      <alignment horizontal="left"/>
    </xf>
    <xf numFmtId="0" fontId="25" fillId="0" borderId="0" xfId="15" applyFont="1" applyAlignment="1" applyProtection="1">
      <alignment horizontal="left"/>
    </xf>
    <xf numFmtId="0" fontId="59" fillId="0" borderId="8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25" fillId="0" borderId="0" xfId="2" applyFont="1" applyAlignment="1" applyProtection="1">
      <alignment horizontal="left"/>
    </xf>
    <xf numFmtId="0" fontId="29" fillId="0" borderId="18" xfId="0" applyFont="1" applyBorder="1" applyAlignment="1">
      <alignment horizontal="justify" vertical="center"/>
    </xf>
    <xf numFmtId="0" fontId="52" fillId="0" borderId="0" xfId="0" applyFont="1" applyBorder="1" applyAlignment="1"/>
    <xf numFmtId="0" fontId="103" fillId="0" borderId="17" xfId="0" applyFont="1" applyBorder="1" applyAlignment="1">
      <alignment horizontal="justify" vertical="center"/>
    </xf>
    <xf numFmtId="0" fontId="43" fillId="0" borderId="0" xfId="0" applyFont="1" applyAlignment="1">
      <alignment horizontal="left" vertical="top" wrapText="1"/>
    </xf>
    <xf numFmtId="0" fontId="4" fillId="0" borderId="5" xfId="0" applyFont="1" applyBorder="1" applyAlignment="1"/>
    <xf numFmtId="0" fontId="0" fillId="0" borderId="5" xfId="0" applyBorder="1" applyAlignment="1"/>
    <xf numFmtId="0" fontId="105" fillId="0" borderId="4" xfId="0" applyFont="1" applyBorder="1" applyAlignment="1">
      <alignment vertical="center"/>
    </xf>
    <xf numFmtId="0" fontId="29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8" fillId="0" borderId="5" xfId="0" applyFont="1" applyBorder="1" applyAlignment="1"/>
    <xf numFmtId="0" fontId="57" fillId="0" borderId="9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/>
    </xf>
    <xf numFmtId="0" fontId="57" fillId="0" borderId="55" xfId="0" applyFont="1" applyBorder="1" applyAlignment="1">
      <alignment horizontal="center" vertical="center"/>
    </xf>
    <xf numFmtId="0" fontId="57" fillId="0" borderId="26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103" fillId="0" borderId="17" xfId="0" applyFont="1" applyBorder="1" applyAlignment="1">
      <alignment horizontal="left" vertical="center"/>
    </xf>
    <xf numFmtId="0" fontId="29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57" fillId="0" borderId="72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134" fillId="0" borderId="0" xfId="0" applyFont="1" applyAlignment="1">
      <alignment vertical="top" wrapText="1"/>
    </xf>
    <xf numFmtId="0" fontId="57" fillId="0" borderId="10" xfId="0" applyFont="1" applyBorder="1" applyAlignment="1">
      <alignment horizontal="center" vertical="center"/>
    </xf>
    <xf numFmtId="0" fontId="57" fillId="0" borderId="73" xfId="0" applyFont="1" applyBorder="1" applyAlignment="1">
      <alignment horizontal="center" vertical="center"/>
    </xf>
    <xf numFmtId="0" fontId="57" fillId="0" borderId="73" xfId="0" applyFont="1" applyBorder="1" applyAlignment="1">
      <alignment horizontal="center" vertical="center" wrapText="1"/>
    </xf>
    <xf numFmtId="0" fontId="57" fillId="0" borderId="74" xfId="0" applyFont="1" applyBorder="1" applyAlignment="1">
      <alignment horizontal="center" vertical="center" wrapText="1"/>
    </xf>
    <xf numFmtId="0" fontId="57" fillId="0" borderId="30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31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169" fontId="35" fillId="0" borderId="9" xfId="0" applyNumberFormat="1" applyFont="1" applyBorder="1" applyAlignment="1">
      <alignment horizontal="center" vertical="center"/>
    </xf>
    <xf numFmtId="169" fontId="35" fillId="0" borderId="25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2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169" fontId="35" fillId="0" borderId="27" xfId="0" applyNumberFormat="1" applyFont="1" applyBorder="1" applyAlignment="1">
      <alignment horizontal="center" vertical="center" wrapText="1"/>
    </xf>
    <xf numFmtId="169" fontId="35" fillId="0" borderId="28" xfId="0" applyNumberFormat="1" applyFont="1" applyBorder="1" applyAlignment="1">
      <alignment horizontal="center" vertical="center" wrapText="1"/>
    </xf>
    <xf numFmtId="0" fontId="105" fillId="0" borderId="17" xfId="0" applyFont="1" applyBorder="1" applyAlignment="1">
      <alignment horizontal="left"/>
    </xf>
    <xf numFmtId="0" fontId="102" fillId="0" borderId="4" xfId="0" applyFont="1" applyBorder="1" applyAlignment="1">
      <alignment horizontal="left" wrapText="1"/>
    </xf>
    <xf numFmtId="0" fontId="57" fillId="0" borderId="19" xfId="0" applyFont="1" applyBorder="1" applyAlignment="1">
      <alignment horizontal="center" wrapText="1"/>
    </xf>
    <xf numFmtId="0" fontId="34" fillId="46" borderId="86" xfId="0" applyFont="1" applyFill="1" applyBorder="1"/>
    <xf numFmtId="0" fontId="34" fillId="46" borderId="0" xfId="0" applyFont="1" applyFill="1"/>
    <xf numFmtId="0" fontId="34" fillId="46" borderId="92" xfId="0" applyFont="1" applyFill="1" applyBorder="1"/>
    <xf numFmtId="0" fontId="125" fillId="0" borderId="17" xfId="0" applyFont="1" applyBorder="1" applyAlignment="1">
      <alignment horizontal="left" vertical="center" wrapText="1"/>
    </xf>
    <xf numFmtId="0" fontId="0" fillId="0" borderId="17" xfId="0" applyBorder="1"/>
    <xf numFmtId="0" fontId="24" fillId="0" borderId="18" xfId="0" applyFont="1" applyBorder="1" applyAlignment="1">
      <alignment horizontal="left" vertical="center" wrapText="1"/>
    </xf>
    <xf numFmtId="0" fontId="49" fillId="0" borderId="18" xfId="0" applyFont="1" applyBorder="1" applyAlignment="1">
      <alignment horizontal="left" vertical="center" wrapText="1"/>
    </xf>
    <xf numFmtId="0" fontId="123" fillId="0" borderId="4" xfId="0" applyFont="1" applyBorder="1" applyAlignment="1">
      <alignment horizontal="left" vertical="center" wrapText="1"/>
    </xf>
    <xf numFmtId="0" fontId="128" fillId="0" borderId="82" xfId="0" applyFont="1" applyBorder="1" applyAlignment="1">
      <alignment horizontal="left" vertical="center" wrapText="1"/>
    </xf>
    <xf numFmtId="0" fontId="34" fillId="0" borderId="83" xfId="0" applyFont="1" applyBorder="1"/>
    <xf numFmtId="0" fontId="31" fillId="0" borderId="5" xfId="0" applyFont="1" applyBorder="1" applyAlignment="1">
      <alignment horizontal="justify" vertical="center"/>
    </xf>
    <xf numFmtId="0" fontId="19" fillId="0" borderId="5" xfId="0" applyFont="1" applyBorder="1" applyAlignment="1">
      <alignment horizontal="justify" vertical="center"/>
    </xf>
  </cellXfs>
  <cellStyles count="183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7" xfId="167" xr:uid="{00000000-0005-0000-0000-000042000000}"/>
    <cellStyle name="Įprastas 18" xfId="168" xr:uid="{00000000-0005-0000-0000-000043000000}"/>
    <cellStyle name="Įprastas 19" xfId="174" xr:uid="{2507222D-DB2F-4732-AE08-420E082ED37E}"/>
    <cellStyle name="Įprastas 2" xfId="1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3" xfId="44" xr:uid="{00000000-0005-0000-0000-000046000000}"/>
    <cellStyle name="Įprastas 2 2 2 3" xfId="30" xr:uid="{00000000-0005-0000-0000-00000A000000}"/>
    <cellStyle name="Įprastas 2 2 3" xfId="33" xr:uid="{00000000-0005-0000-0000-00000B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7" xfId="31" xr:uid="{00000000-0005-0000-0000-000011000000}"/>
    <cellStyle name="Įprastas 2 8" xfId="182" xr:uid="{C6316C5B-DD5A-494E-8847-C24F2B97523B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3" xfId="38" xr:uid="{00000000-0005-0000-0000-000047000000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7" xfId="20" xr:uid="{00000000-0005-0000-0000-000018000000}"/>
    <cellStyle name="Įprastas 7 2" xfId="152" xr:uid="{00000000-0005-0000-0000-00004E000000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Kablelis 2" xfId="39" xr:uid="{00000000-0005-0000-0000-000052000000}"/>
    <cellStyle name="Kablelis 2 2" xfId="180" xr:uid="{54A4A5D9-9311-4D96-9AD5-B73E86440517}"/>
    <cellStyle name="Kablelis 3" xfId="35" xr:uid="{00000000-0005-0000-0000-000053000000}"/>
    <cellStyle name="Kablelis 4" xfId="46" xr:uid="{00000000-0005-0000-0000-000054000000}"/>
    <cellStyle name="Kablelis 5" xfId="165" xr:uid="{00000000-0005-0000-0000-0000A5000000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rmal_Svkfis" xfId="181" xr:uid="{5B823C7C-3BA3-4441-A7FC-CEBB6E603F8C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 2" xfId="10" xr:uid="{00000000-0005-0000-0000-000021000000}"/>
    <cellStyle name="Procentai 3" xfId="171" xr:uid="{00000000-0005-0000-0000-0000C400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</cellStyles>
  <dxfs count="30"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D41A1F"/>
        </patternFill>
      </fill>
    </dxf>
    <dxf>
      <fill>
        <patternFill>
          <bgColor rgb="FFFFC000"/>
        </patternFill>
      </fill>
    </dxf>
    <dxf>
      <fill>
        <patternFill>
          <bgColor rgb="FF70AD47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47ABD9"/>
      <color rgb="FFD1D1D1"/>
      <color rgb="FFD41A1F"/>
      <color rgb="FF00244D"/>
      <color rgb="FF8D8473"/>
      <color rgb="FF4FA1CC"/>
      <color rgb="FFC9D6D9"/>
      <color rgb="FFE6D6B1"/>
      <color rgb="FFFDCA57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externalLink" Target="externalLinks/externalLink9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21807999783565E-2"/>
          <c:y val="8.5333302617183915E-2"/>
          <c:w val="0.90710430559876631"/>
          <c:h val="0.66716316442570756"/>
        </c:manualLayout>
      </c:layout>
      <c:barChart>
        <c:barDir val="col"/>
        <c:grouping val="stacked"/>
        <c:varyColors val="0"/>
        <c:ser>
          <c:idx val="0"/>
          <c:order val="0"/>
          <c:tx>
            <c:v>Iš viso</c:v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'2016'!$C$2:$C$8</c:f>
              <c:numCache>
                <c:formatCode>0.0;\–0.0</c:formatCode>
                <c:ptCount val="7"/>
                <c:pt idx="0">
                  <c:v>-1.1467349055619633</c:v>
                </c:pt>
                <c:pt idx="3">
                  <c:v>-0.29266836983702649</c:v>
                </c:pt>
                <c:pt idx="6">
                  <c:v>0.24170237403427242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3-466B-9951-98FFB1C05DBF}"/>
            </c:ext>
          </c:extLst>
        </c:ser>
        <c:ser>
          <c:idx val="1"/>
          <c:order val="1"/>
          <c:tx>
            <c:strRef>
              <c:f>'2016'!$D$1</c:f>
              <c:strCache>
                <c:ptCount val="1"/>
                <c:pt idx="0">
                  <c:v>Tušti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'2016'!$D$2:$D$8</c:f>
              <c:numCache>
                <c:formatCode>0.0;\–0.0</c:formatCode>
                <c:ptCount val="7"/>
                <c:pt idx="1">
                  <c:v>-0.71867202162267163</c:v>
                </c:pt>
                <c:pt idx="2">
                  <c:v>-0.29266836983702643</c:v>
                </c:pt>
                <c:pt idx="4">
                  <c:v>0</c:v>
                </c:pt>
                <c:pt idx="5">
                  <c:v>0.20103253899975143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3-466B-9951-98FFB1C05DBF}"/>
            </c:ext>
          </c:extLst>
        </c:ser>
        <c:ser>
          <c:idx val="2"/>
          <c:order val="2"/>
          <c:tx>
            <c:v>Teigiamas poveikis</c:v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'2016'!$E$2:$E$8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0.20103253899975143</c:v>
                </c:pt>
                <c:pt idx="5">
                  <c:v>4.0669835034520811E-2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3-466B-9951-98FFB1C05DBF}"/>
            </c:ext>
          </c:extLst>
        </c:ser>
        <c:ser>
          <c:idx val="3"/>
          <c:order val="3"/>
          <c:tx>
            <c:strRef>
              <c:f>'2016'!$F$1</c:f>
              <c:strCache>
                <c:ptCount val="1"/>
                <c:pt idx="0">
                  <c:v>Aukštyn&lt;0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'2016'!$F$2:$F$8</c:f>
              <c:numCache>
                <c:formatCode>0.0;\–0.0</c:formatCode>
                <c:ptCount val="7"/>
                <c:pt idx="1">
                  <c:v>-0.42806288393929171</c:v>
                </c:pt>
                <c:pt idx="2">
                  <c:v>-0.4260036517856452</c:v>
                </c:pt>
                <c:pt idx="4">
                  <c:v>-0.29266836983702649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3-466B-9951-98FFB1C05DBF}"/>
            </c:ext>
          </c:extLst>
        </c:ser>
        <c:ser>
          <c:idx val="4"/>
          <c:order val="4"/>
          <c:tx>
            <c:strRef>
              <c:f>'2016'!$G$1</c:f>
              <c:strCache>
                <c:ptCount val="1"/>
                <c:pt idx="0">
                  <c:v>Žemyn&gt;0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'2016'!$G$2:$G$8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3-466B-9951-98FFB1C05DBF}"/>
            </c:ext>
          </c:extLst>
        </c:ser>
        <c:ser>
          <c:idx val="5"/>
          <c:order val="5"/>
          <c:tx>
            <c:v>Neigiamas poveikis</c:v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'2016'!$H$2:$H$8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63-466B-9951-98FFB1C05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442288"/>
        <c:axId val="333443072"/>
      </c:barChart>
      <c:scatterChart>
        <c:scatterStyle val="lineMarker"/>
        <c:varyColors val="0"/>
        <c:ser>
          <c:idx val="6"/>
          <c:order val="6"/>
          <c:tx>
            <c:strRef>
              <c:f>'2016'!$I$1</c:f>
              <c:strCache>
                <c:ptCount val="1"/>
                <c:pt idx="0">
                  <c:v>Komuliatyvi suma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fixedVal"/>
            <c:noEndCap val="1"/>
            <c:val val="0.8"/>
            <c:spPr>
              <a:noFill/>
              <a:ln w="15875" cap="flat" cmpd="sng" algn="ctr">
                <a:solidFill>
                  <a:srgbClr val="666261"/>
                </a:solidFill>
                <a:round/>
                <a:headEnd type="none"/>
                <a:tailEnd type="triangle"/>
              </a:ln>
              <a:effectLst/>
            </c:spPr>
          </c:errBars>
          <c:yVal>
            <c:numRef>
              <c:f>'2016'!$I$2:$I$7</c:f>
              <c:numCache>
                <c:formatCode>0.0;\–0.0</c:formatCode>
                <c:ptCount val="6"/>
                <c:pt idx="0">
                  <c:v>-1.1467349055619633</c:v>
                </c:pt>
                <c:pt idx="1">
                  <c:v>-0.71867202162267163</c:v>
                </c:pt>
                <c:pt idx="2">
                  <c:v>-0.29266836983702643</c:v>
                </c:pt>
                <c:pt idx="3">
                  <c:v>-0.29266836983702649</c:v>
                </c:pt>
                <c:pt idx="4">
                  <c:v>0.20103253899975143</c:v>
                </c:pt>
                <c:pt idx="5">
                  <c:v>0.24170237403427225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C63-466B-9951-98FFB1C05DBF}"/>
            </c:ext>
          </c:extLst>
        </c:ser>
        <c:ser>
          <c:idx val="7"/>
          <c:order val="7"/>
          <c:tx>
            <c:strRef>
              <c:f>'2016'!$J$2:$J$8</c:f>
              <c:strCache>
                <c:ptCount val="7"/>
                <c:pt idx="0">
                  <c:v>–1,2</c:v>
                </c:pt>
                <c:pt idx="1">
                  <c:v>–1,2</c:v>
                </c:pt>
                <c:pt idx="2">
                  <c:v>–0,8</c:v>
                </c:pt>
                <c:pt idx="3">
                  <c:v>–0,4</c:v>
                </c:pt>
                <c:pt idx="4">
                  <c:v>–0,4</c:v>
                </c:pt>
                <c:pt idx="5">
                  <c:v>0,3</c:v>
                </c:pt>
                <c:pt idx="6">
                  <c:v>0,3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D1F57B8-4D5C-46A2-A50A-7BBF4ED40D9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C63-466B-9951-98FFB1C05DB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7EBE36F-3468-4B42-B105-58C85030CB5A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10C-4E0F-B4D8-A75CC7FF779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1442284-F8CD-433A-B6DB-8DB27C259309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10C-4E0F-B4D8-A75CC7FF779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61B4893-5F4E-4E3D-9590-631CB469BBCF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10C-4E0F-B4D8-A75CC7FF77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7B07159-077A-47E2-A9B9-EB5138A2B002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10C-4E0F-B4D8-A75CC7FF779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6DA6298-6E10-49F4-B432-1A3FBC07BBA8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10C-4E0F-B4D8-A75CC7FF77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02357C9-5FA4-4263-A92C-92FD0336B1A5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10C-4E0F-B4D8-A75CC7FF7799}"/>
                </c:ext>
              </c:extLst>
            </c:dLbl>
            <c:numFmt formatCode="&quot;▲&quot;0.00;[Red]&quot;▼&quot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yVal>
            <c:numRef>
              <c:f>'2016'!$J$2:$J$8</c:f>
              <c:numCache>
                <c:formatCode>0.0;\–0.0</c:formatCode>
                <c:ptCount val="7"/>
                <c:pt idx="0">
                  <c:v>-1.2467349055619634</c:v>
                </c:pt>
                <c:pt idx="1">
                  <c:v>-1.2467349055619634</c:v>
                </c:pt>
                <c:pt idx="2">
                  <c:v>-0.81867202162267161</c:v>
                </c:pt>
                <c:pt idx="3">
                  <c:v>-0.39266836983702647</c:v>
                </c:pt>
                <c:pt idx="4">
                  <c:v>-0.39163583083727505</c:v>
                </c:pt>
                <c:pt idx="5">
                  <c:v>0.34170237403427228</c:v>
                </c:pt>
                <c:pt idx="6">
                  <c:v>0.34170237403427239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'2016'!$K$2:$K$8</c15:f>
                <c15:dlblRangeCache>
                  <c:ptCount val="7"/>
                  <c:pt idx="0">
                    <c:v>–1,1</c:v>
                  </c:pt>
                  <c:pt idx="1">
                    <c:v>▲0,4</c:v>
                  </c:pt>
                  <c:pt idx="2">
                    <c:v>▲0,4</c:v>
                  </c:pt>
                  <c:pt idx="3">
                    <c:v>–0,3</c:v>
                  </c:pt>
                  <c:pt idx="4">
                    <c:v>▲0,5</c:v>
                  </c:pt>
                  <c:pt idx="5">
                    <c:v>▲0,0</c:v>
                  </c:pt>
                  <c:pt idx="6">
                    <c:v>0,2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EC63-466B-9951-98FFB1C05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442288"/>
        <c:axId val="333443072"/>
      </c:scatterChart>
      <c:catAx>
        <c:axId val="3334422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443072"/>
        <c:crosses val="autoZero"/>
        <c:auto val="1"/>
        <c:lblAlgn val="ctr"/>
        <c:lblOffset val="100"/>
        <c:noMultiLvlLbl val="0"/>
      </c:catAx>
      <c:valAx>
        <c:axId val="3334430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  <a:r>
                  <a:rPr lang="lt-LT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BVP</a:t>
                </a:r>
                <a:endParaRPr lang="lt-LT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473886401450079E-2"/>
              <c:y val="1.53189596152226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44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8487168545875114E-2"/>
          <c:y val="0.10076000872530619"/>
          <c:w val="0.53800847150198539"/>
          <c:h val="5.2002201004082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4724784050618"/>
          <c:y val="9.2738901824967843E-2"/>
          <c:w val="0.40932563247019066"/>
          <c:h val="0.82131770345396737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'8 pav.'!$D$10</c:f>
              <c:strCache>
                <c:ptCount val="1"/>
                <c:pt idx="0">
                  <c:v>Skolintų lėšų likutis metų pradžioje ir grįžtančios perskolintos lėšos 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>
              <a:softEdge rad="0"/>
            </a:effectLst>
          </c:spPr>
          <c:invertIfNegative val="0"/>
          <c:cat>
            <c:numRef>
              <c:f>'8 pav.'!$E$3:$F$3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'8 pav.'!$E$10:$F$10</c:f>
              <c:numCache>
                <c:formatCode>#\ ##0.0;\–#\ ##0.0</c:formatCode>
                <c:ptCount val="2"/>
                <c:pt idx="0">
                  <c:v>-1709</c:v>
                </c:pt>
                <c:pt idx="1">
                  <c:v>-1840.3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5-4ABA-B5E9-210CB7AE3916}"/>
            </c:ext>
          </c:extLst>
        </c:ser>
        <c:ser>
          <c:idx val="0"/>
          <c:order val="1"/>
          <c:tx>
            <c:strRef>
              <c:f>'8 pav.'!$D$4</c:f>
              <c:strCache>
                <c:ptCount val="1"/>
                <c:pt idx="0">
                  <c:v>Skolos grąžinimas</c:v>
                </c:pt>
              </c:strCache>
            </c:strRef>
          </c:tx>
          <c:spPr>
            <a:solidFill>
              <a:srgbClr val="00204D"/>
            </a:solidFill>
            <a:ln>
              <a:noFill/>
            </a:ln>
            <a:effectLst/>
          </c:spPr>
          <c:invertIfNegative val="0"/>
          <c:cat>
            <c:numRef>
              <c:f>'8 pav.'!$E$3:$F$3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'8 pav.'!$E$4:$F$4</c:f>
              <c:numCache>
                <c:formatCode>#\ ##0.0;\–#\ ##0.0</c:formatCode>
                <c:ptCount val="2"/>
                <c:pt idx="0">
                  <c:v>2186</c:v>
                </c:pt>
                <c:pt idx="1">
                  <c:v>2146.6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5-4ABA-B5E9-210CB7AE3916}"/>
            </c:ext>
          </c:extLst>
        </c:ser>
        <c:ser>
          <c:idx val="1"/>
          <c:order val="2"/>
          <c:tx>
            <c:strRef>
              <c:f>'8 pav.'!$D$5</c:f>
              <c:strCache>
                <c:ptCount val="1"/>
                <c:pt idx="0">
                  <c:v>Valstybės biudžeto deficitas ir srautai</c:v>
                </c:pt>
              </c:strCache>
            </c:strRef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numRef>
              <c:f>'8 pav.'!$E$3:$F$3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'8 pav.'!$E$5:$F$5</c:f>
              <c:numCache>
                <c:formatCode>#\ ##0.0;\–#\ ##0.0</c:formatCode>
                <c:ptCount val="2"/>
                <c:pt idx="0">
                  <c:v>645</c:v>
                </c:pt>
                <c:pt idx="1">
                  <c:v>3177.1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5-4ABA-B5E9-210CB7AE3916}"/>
            </c:ext>
          </c:extLst>
        </c:ser>
        <c:ser>
          <c:idx val="2"/>
          <c:order val="3"/>
          <c:tx>
            <c:strRef>
              <c:f>'8 pav.'!$D$6</c:f>
              <c:strCache>
                <c:ptCount val="1"/>
                <c:pt idx="0">
                  <c:v>Išankstinis kaupimas euroobligacijų emisijos išpirkimui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numRef>
              <c:f>'8 pav.'!$E$3:$F$3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'8 pav.'!$E$6:$F$6</c:f>
              <c:numCache>
                <c:formatCode>#\ ##0.0;\–#\ ##0.0</c:formatCode>
                <c:ptCount val="2"/>
                <c:pt idx="0">
                  <c:v>1099</c:v>
                </c:pt>
                <c:pt idx="1">
                  <c:v>1140.8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75-4ABA-B5E9-210CB7AE3916}"/>
            </c:ext>
          </c:extLst>
        </c:ser>
        <c:ser>
          <c:idx val="3"/>
          <c:order val="4"/>
          <c:tx>
            <c:strRef>
              <c:f>'8 pav.'!$D$7</c:f>
              <c:strCache>
                <c:ptCount val="1"/>
                <c:pt idx="0">
                  <c:v>Lėšos, skirtos perskolinti kitiems subjektams ir arbitražo ir teismų sprendimams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numRef>
              <c:f>'8 pav.'!$E$3:$F$3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'8 pav.'!$E$7:$F$7</c:f>
              <c:numCache>
                <c:formatCode>#\ ##0.0;\–#\ ##0.0</c:formatCode>
                <c:ptCount val="2"/>
                <c:pt idx="0">
                  <c:v>152</c:v>
                </c:pt>
                <c:pt idx="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75-4ABA-B5E9-210CB7AE3916}"/>
            </c:ext>
          </c:extLst>
        </c:ser>
        <c:ser>
          <c:idx val="4"/>
          <c:order val="5"/>
          <c:tx>
            <c:strRef>
              <c:f>'8 pav.'!$D$8</c:f>
              <c:strCache>
                <c:ptCount val="1"/>
                <c:pt idx="0">
                  <c:v>Įmoka į ES biudžetą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'8 pav.'!$E$3:$F$3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'8 pav.'!$E$8:$F$8</c:f>
              <c:numCache>
                <c:formatCode>#\ ##0.0;\–#\ ##0.0</c:formatCode>
                <c:ptCount val="2"/>
                <c:pt idx="0">
                  <c:v>43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75-4ABA-B5E9-210CB7AE3916}"/>
            </c:ext>
          </c:extLst>
        </c:ser>
        <c:ser>
          <c:idx val="6"/>
          <c:order val="7"/>
          <c:tx>
            <c:strRef>
              <c:f>'8 pav.'!$D$9</c:f>
              <c:strCache>
                <c:ptCount val="1"/>
                <c:pt idx="0">
                  <c:v>Skolintų lėšų likutis, neatsižvelgus į lėšų kaupimą, metų pabaigoje</c:v>
                </c:pt>
              </c:strCache>
            </c:strRef>
          </c:tx>
          <c:spPr>
            <a:solidFill>
              <a:srgbClr val="F39EA0"/>
            </a:solidFill>
            <a:ln>
              <a:noFill/>
            </a:ln>
            <a:effectLst/>
          </c:spPr>
          <c:invertIfNegative val="0"/>
          <c:cat>
            <c:numRef>
              <c:f>'8 pav.'!$E$3:$F$3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'8 pav.'!$E$9:$F$9</c:f>
              <c:numCache>
                <c:formatCode>#\ ##0.0;\–#\ ##0.0</c:formatCode>
                <c:ptCount val="2"/>
                <c:pt idx="0">
                  <c:v>289</c:v>
                </c:pt>
                <c:pt idx="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75-4ABA-B5E9-210CB7AE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overlap val="100"/>
        <c:axId val="420497432"/>
        <c:axId val="420494688"/>
        <c:extLst>
          <c:ext xmlns:c15="http://schemas.microsoft.com/office/drawing/2012/chart" uri="{02D57815-91ED-43cb-92C2-25804820EDAC}">
            <c15:filteredBarSeries>
              <c15:ser>
                <c:idx val="8"/>
                <c:order val="6"/>
                <c:tx>
                  <c:strRef>
                    <c:extLst>
                      <c:ext uri="{02D57815-91ED-43cb-92C2-25804820EDAC}">
                        <c15:formulaRef>
                          <c15:sqref>'Finansavimo poreikis'!#REF!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'8 pav.'!$E$3:$F$3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2020</c:v>
                      </c:pt>
                      <c:pt idx="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'Finansavimo poreikis'!#REF!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4075-4ABA-B5E9-210CB7AE391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8"/>
          <c:tx>
            <c:strRef>
              <c:f>'8 pav.'!$D$11</c:f>
              <c:strCache>
                <c:ptCount val="1"/>
                <c:pt idx="0">
                  <c:v>Skolinimosi poreikis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5"/>
            <c:spPr>
              <a:solidFill>
                <a:srgbClr val="66626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'8 pav.'!$E$11:$F$11</c:f>
              <c:numCache>
                <c:formatCode>#\ ##0.0;\–#\ ##0.0</c:formatCode>
                <c:ptCount val="2"/>
                <c:pt idx="0">
                  <c:v>2705</c:v>
                </c:pt>
                <c:pt idx="1">
                  <c:v>5139.2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75-4ABA-B5E9-210CB7AE3916}"/>
            </c:ext>
          </c:extLst>
        </c:ser>
        <c:ser>
          <c:idx val="9"/>
          <c:order val="9"/>
          <c:tx>
            <c:strRef>
              <c:f>'8 pav.'!$D$12</c:f>
              <c:strCache>
                <c:ptCount val="1"/>
                <c:pt idx="0">
                  <c:v>Finansavimo poreikis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12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'8 pav.'!$E$12:$F$12</c:f>
              <c:numCache>
                <c:formatCode>#\ ##0.0;\–#\ ##0.0</c:formatCode>
                <c:ptCount val="2"/>
                <c:pt idx="0">
                  <c:v>4125</c:v>
                </c:pt>
                <c:pt idx="1">
                  <c:v>6579.5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75-4ABA-B5E9-210CB7AE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97432"/>
        <c:axId val="420494688"/>
      </c:lineChart>
      <c:catAx>
        <c:axId val="4204974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0494688"/>
        <c:crosses val="autoZero"/>
        <c:auto val="1"/>
        <c:lblAlgn val="ctr"/>
        <c:lblOffset val="50"/>
        <c:tickMarkSkip val="1"/>
        <c:noMultiLvlLbl val="0"/>
      </c:catAx>
      <c:valAx>
        <c:axId val="420494688"/>
        <c:scaling>
          <c:orientation val="minMax"/>
          <c:min val="-200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000"/>
                  <a:t>mln.</a:t>
                </a:r>
                <a:r>
                  <a:rPr lang="lt-LT" sz="1000" baseline="0"/>
                  <a:t> EUR</a:t>
                </a:r>
                <a:endParaRPr lang="lt-LT" sz="1000"/>
              </a:p>
            </c:rich>
          </c:tx>
          <c:layout>
            <c:manualLayout>
              <c:xMode val="edge"/>
              <c:yMode val="edge"/>
              <c:x val="3.306909285838365E-2"/>
              <c:y val="1.32574961542017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_ ;\–#,##0.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0497432"/>
        <c:crosses val="autoZero"/>
        <c:crossBetween val="between"/>
        <c:majorUnit val="1000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</c:legendEntry>
      <c:layout>
        <c:manualLayout>
          <c:xMode val="edge"/>
          <c:yMode val="edge"/>
          <c:x val="0.62937592115885088"/>
          <c:y val="0"/>
          <c:w val="0.36675488832276509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46458333333334"/>
          <c:y val="0.14291645026141755"/>
          <c:w val="0.8701085648148148"/>
          <c:h val="0.6748149606917897"/>
        </c:manualLayout>
      </c:layout>
      <c:lineChart>
        <c:grouping val="standard"/>
        <c:varyColors val="0"/>
        <c:ser>
          <c:idx val="0"/>
          <c:order val="0"/>
          <c:tx>
            <c:strRef>
              <c:f>'9 pav.'!$E$3</c:f>
              <c:strCache>
                <c:ptCount val="1"/>
                <c:pt idx="0">
                  <c:v>Faktiniai duomenys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'9 pav.'!$D$4:$D$12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'9 pav.'!$E$4:$E$12</c:f>
              <c:numCache>
                <c:formatCode>General</c:formatCode>
                <c:ptCount val="9"/>
                <c:pt idx="0">
                  <c:v>38.700000000000003</c:v>
                </c:pt>
                <c:pt idx="1">
                  <c:v>40.6</c:v>
                </c:pt>
                <c:pt idx="2">
                  <c:v>42.5</c:v>
                </c:pt>
                <c:pt idx="3">
                  <c:v>39.700000000000003</c:v>
                </c:pt>
                <c:pt idx="4">
                  <c:v>39.1</c:v>
                </c:pt>
                <c:pt idx="5">
                  <c:v>33.700000000000003</c:v>
                </c:pt>
                <c:pt idx="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7-4424-962D-5A2A2D655FE6}"/>
            </c:ext>
          </c:extLst>
        </c:ser>
        <c:ser>
          <c:idx val="1"/>
          <c:order val="1"/>
          <c:tx>
            <c:strRef>
              <c:f>'9 pav.'!$F$3</c:f>
              <c:strCache>
                <c:ptCount val="1"/>
                <c:pt idx="0">
                  <c:v>FM</c:v>
                </c:pt>
              </c:strCache>
            </c:strRef>
          </c:tx>
          <c:spPr>
            <a:effectLst/>
          </c:spPr>
          <c:marker>
            <c:symbol val="none"/>
          </c:marker>
          <c:cat>
            <c:strRef>
              <c:f>'9 pav.'!$D$4:$D$12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'9 pav.'!$F$4:$F$12</c:f>
              <c:numCache>
                <c:formatCode>General</c:formatCode>
                <c:ptCount val="9"/>
                <c:pt idx="6">
                  <c:v>35.9</c:v>
                </c:pt>
                <c:pt idx="7">
                  <c:v>47.7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7-4424-962D-5A2A2D655FE6}"/>
            </c:ext>
          </c:extLst>
        </c:ser>
        <c:ser>
          <c:idx val="2"/>
          <c:order val="2"/>
          <c:tx>
            <c:strRef>
              <c:f>'9 pav.'!$G$3</c:f>
              <c:strCache>
                <c:ptCount val="1"/>
                <c:pt idx="0">
                  <c:v>IFI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</c:marker>
          <c:cat>
            <c:strRef>
              <c:f>'9 pav.'!$D$4:$D$12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'9 pav.'!$G$4:$G$12</c:f>
              <c:numCache>
                <c:formatCode>General</c:formatCode>
                <c:ptCount val="9"/>
                <c:pt idx="7" formatCode="0.0">
                  <c:v>47.240560647601463</c:v>
                </c:pt>
                <c:pt idx="8" formatCode="0.0">
                  <c:v>50.746764222494043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7-4424-962D-5A2A2D655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91472"/>
        <c:axId val="333891864"/>
      </c:lineChart>
      <c:catAx>
        <c:axId val="33389147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1864"/>
        <c:crosses val="autoZero"/>
        <c:auto val="1"/>
        <c:lblAlgn val="ctr"/>
        <c:lblOffset val="100"/>
        <c:noMultiLvlLbl val="0"/>
      </c:catAx>
      <c:valAx>
        <c:axId val="333891864"/>
        <c:scaling>
          <c:orientation val="minMax"/>
          <c:max val="70"/>
          <c:min val="2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147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635648148148149E-2"/>
          <c:y val="0.90195666718268475"/>
          <c:w val="0.97682095293643856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753063338100341"/>
          <c:y val="0.13074405025214544"/>
          <c:w val="0.86255577005214412"/>
          <c:h val="0.5563156059557327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'10 pav.'!$F$3</c:f>
              <c:strCache>
                <c:ptCount val="1"/>
                <c:pt idx="0">
                  <c:v>Fiskaliniai rezervai</c:v>
                </c:pt>
              </c:strCache>
            </c:strRef>
          </c:tx>
          <c:spPr>
            <a:solidFill>
              <a:srgbClr val="47ABD9"/>
            </a:solidFill>
            <a:ln>
              <a:noFill/>
              <a:round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C11-493C-9C76-6089DEAF7C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11-493C-9C76-6089DEAF7C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11-493C-9C76-6089DEAF7CB1}"/>
              </c:ext>
            </c:extLst>
          </c:dPt>
          <c:cat>
            <c:strRef>
              <c:f>'10 pav.'!$D$5:$D$9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2020P</c:v>
                </c:pt>
                <c:pt idx="4">
                  <c:v>2021P</c:v>
                </c:pt>
              </c:strCache>
            </c:strRef>
          </c:cat>
          <c:val>
            <c:numRef>
              <c:f>'10 pav.'!$F$5:$F$9</c:f>
              <c:numCache>
                <c:formatCode>0.0;\ \–0.0</c:formatCode>
                <c:ptCount val="5"/>
                <c:pt idx="0">
                  <c:v>0.6373073620569597</c:v>
                </c:pt>
                <c:pt idx="1">
                  <c:v>1.0920343499416905</c:v>
                </c:pt>
                <c:pt idx="2">
                  <c:v>2.0058732108835438</c:v>
                </c:pt>
                <c:pt idx="3">
                  <c:v>2.69408518585738</c:v>
                </c:pt>
                <c:pt idx="4">
                  <c:v>2.6207113910034256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1-493C-9C76-6089DEAF7CB1}"/>
            </c:ext>
          </c:extLst>
        </c:ser>
        <c:ser>
          <c:idx val="4"/>
          <c:order val="2"/>
          <c:tx>
            <c:strRef>
              <c:f>'10 pav.'!$E$3</c:f>
              <c:strCache>
                <c:ptCount val="1"/>
                <c:pt idx="0">
                  <c:v>Valstybės biudžeto balansas</c:v>
                </c:pt>
              </c:strCache>
            </c:strRef>
          </c:tx>
          <c:spPr>
            <a:solidFill>
              <a:srgbClr val="00204D"/>
            </a:solidFill>
          </c:spPr>
          <c:invertIfNegative val="0"/>
          <c:cat>
            <c:strRef>
              <c:f>'10 pav.'!$D$5:$D$9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2020P</c:v>
                </c:pt>
                <c:pt idx="4">
                  <c:v>2021P</c:v>
                </c:pt>
              </c:strCache>
            </c:strRef>
          </c:cat>
          <c:val>
            <c:numRef>
              <c:f>'10 pav.'!$E$5:$E$9</c:f>
              <c:numCache>
                <c:formatCode>0.0;\ \–0.0</c:formatCode>
                <c:ptCount val="5"/>
                <c:pt idx="0">
                  <c:v>-0.7772014613020134</c:v>
                </c:pt>
                <c:pt idx="1">
                  <c:v>-0.25010777371830994</c:v>
                </c:pt>
                <c:pt idx="2">
                  <c:v>-2.2564187357438583</c:v>
                </c:pt>
                <c:pt idx="3">
                  <c:v>-10.331763403948459</c:v>
                </c:pt>
                <c:pt idx="4">
                  <c:v>-8.0436246630882753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1-493C-9C76-6089DEAF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0495080"/>
        <c:axId val="420498216"/>
      </c:barChart>
      <c:lineChart>
        <c:grouping val="stacked"/>
        <c:varyColors val="0"/>
        <c:ser>
          <c:idx val="0"/>
          <c:order val="0"/>
          <c:tx>
            <c:strRef>
              <c:f>'10 pav.'!$G$3</c:f>
              <c:strCache>
                <c:ptCount val="1"/>
                <c:pt idx="0">
                  <c:v>VSDF ir PSDF rezervai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diamond"/>
            <c:size val="8"/>
            <c:spPr>
              <a:solidFill>
                <a:srgbClr val="D41A1F"/>
              </a:solidFill>
              <a:ln>
                <a:noFill/>
              </a:ln>
            </c:spPr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C11-493C-9C76-6089DEAF7CB1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C11-493C-9C76-6089DEAF7CB1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C11-493C-9C76-6089DEAF7CB1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C11-493C-9C76-6089DEAF7CB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E-8C11-493C-9C76-6089DEAF7CB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F-8C11-493C-9C76-6089DEAF7CB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0-8C11-493C-9C76-6089DEAF7CB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1-8C11-493C-9C76-6089DEAF7CB1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2-8C11-493C-9C76-6089DEAF7CB1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13-8C11-493C-9C76-6089DEAF7CB1}"/>
              </c:ext>
            </c:extLst>
          </c:dPt>
          <c:cat>
            <c:strRef>
              <c:f>'10 pav.'!$D$5:$D$8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2020P</c:v>
                </c:pt>
              </c:strCache>
            </c:strRef>
          </c:cat>
          <c:val>
            <c:numRef>
              <c:f>'10 pav.'!$G$5:$G$9</c:f>
              <c:numCache>
                <c:formatCode>0.0;\ \–0.0</c:formatCode>
                <c:ptCount val="5"/>
                <c:pt idx="0">
                  <c:v>0.10655629206401379</c:v>
                </c:pt>
                <c:pt idx="1">
                  <c:v>0.31935938874827374</c:v>
                </c:pt>
                <c:pt idx="2">
                  <c:v>1.0977425069333036</c:v>
                </c:pt>
                <c:pt idx="3">
                  <c:v>1.5683704924574517</c:v>
                </c:pt>
                <c:pt idx="4">
                  <c:v>1.4307690682411192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C11-493C-9C76-6089DEAF7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95864"/>
        <c:axId val="420494296"/>
      </c:lineChart>
      <c:catAx>
        <c:axId val="42049508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0498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0498216"/>
        <c:scaling>
          <c:orientation val="minMax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20495080"/>
        <c:crosses val="autoZero"/>
        <c:crossBetween val="between"/>
        <c:majorUnit val="3"/>
      </c:valAx>
      <c:catAx>
        <c:axId val="420495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0494296"/>
        <c:crosses val="autoZero"/>
        <c:auto val="1"/>
        <c:lblAlgn val="ctr"/>
        <c:lblOffset val="100"/>
        <c:noMultiLvlLbl val="0"/>
      </c:catAx>
      <c:valAx>
        <c:axId val="420494296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20495864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79616516871280052"/>
          <c:w val="1"/>
          <c:h val="0.20383483128719948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543963254593181E-2"/>
          <c:y val="0.1190625"/>
          <c:w val="0.85734492563429576"/>
          <c:h val="0.63278055555555557"/>
        </c:manualLayout>
      </c:layout>
      <c:areaChart>
        <c:grouping val="stacked"/>
        <c:varyColors val="0"/>
        <c:ser>
          <c:idx val="2"/>
          <c:order val="1"/>
          <c:tx>
            <c:strRef>
              <c:f>'A.1 pav.'!$G$3</c:f>
              <c:strCache>
                <c:ptCount val="1"/>
                <c:pt idx="0">
                  <c:v>Viršutinė riba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'A.1 pav.'!$D$4:$D$23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'A.1 pav.'!$G$4:$G$23</c:f>
              <c:numCache>
                <c:formatCode>0.0;\–0.0</c:formatCode>
                <c:ptCount val="20"/>
                <c:pt idx="0">
                  <c:v>0.18048779206968199</c:v>
                </c:pt>
                <c:pt idx="1">
                  <c:v>0.185306615004666</c:v>
                </c:pt>
                <c:pt idx="2">
                  <c:v>0.36488751163780297</c:v>
                </c:pt>
                <c:pt idx="3">
                  <c:v>0.30377322831859199</c:v>
                </c:pt>
                <c:pt idx="4">
                  <c:v>0.198347494934518</c:v>
                </c:pt>
                <c:pt idx="5">
                  <c:v>0.11980179791309099</c:v>
                </c:pt>
                <c:pt idx="6">
                  <c:v>1.5648231271404401E-2</c:v>
                </c:pt>
                <c:pt idx="7">
                  <c:v>3.3219691562599699E-2</c:v>
                </c:pt>
                <c:pt idx="8">
                  <c:v>2.25079956179914E-2</c:v>
                </c:pt>
                <c:pt idx="9">
                  <c:v>1.00803855308929E-2</c:v>
                </c:pt>
                <c:pt idx="10">
                  <c:v>4.8488982408238297E-2</c:v>
                </c:pt>
                <c:pt idx="11">
                  <c:v>2.6890038049247299E-2</c:v>
                </c:pt>
                <c:pt idx="12">
                  <c:v>5.0586380874579499E-2</c:v>
                </c:pt>
                <c:pt idx="13">
                  <c:v>3.6437705575264899E-2</c:v>
                </c:pt>
                <c:pt idx="14">
                  <c:v>3.02315752360241E-2</c:v>
                </c:pt>
                <c:pt idx="15">
                  <c:v>2.726197606815E-2</c:v>
                </c:pt>
                <c:pt idx="16">
                  <c:v>1.4932810639028401E-2</c:v>
                </c:pt>
                <c:pt idx="17">
                  <c:v>1.06612071943099E-2</c:v>
                </c:pt>
                <c:pt idx="18">
                  <c:v>1.65072773271372E-2</c:v>
                </c:pt>
                <c:pt idx="19">
                  <c:v>4.3709342153647702E-3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4-4724-81AD-2B53DB3ED2DB}"/>
            </c:ext>
          </c:extLst>
        </c:ser>
        <c:ser>
          <c:idx val="3"/>
          <c:order val="2"/>
          <c:tx>
            <c:strRef>
              <c:f>'A.1 pav.'!$H$3</c:f>
              <c:strCache>
                <c:ptCount val="1"/>
                <c:pt idx="0">
                  <c:v>90 proc. pasikliautinasis intervalas</c:v>
                </c:pt>
              </c:strCache>
            </c:strRef>
          </c:tx>
          <c:spPr>
            <a:solidFill>
              <a:srgbClr val="11ABD9">
                <a:alpha val="50000"/>
              </a:srgbClr>
            </a:solidFill>
            <a:ln>
              <a:noFill/>
            </a:ln>
            <a:effectLst/>
          </c:spPr>
          <c:cat>
            <c:numRef>
              <c:f>'A.1 pav.'!$D$4:$D$23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'A.1 pav.'!$H$4:$H$23</c:f>
              <c:numCache>
                <c:formatCode>0.0;\–0.0</c:formatCode>
                <c:ptCount val="20"/>
                <c:pt idx="0">
                  <c:v>-0.24669481107454289</c:v>
                </c:pt>
                <c:pt idx="1">
                  <c:v>-0.22166642956568139</c:v>
                </c:pt>
                <c:pt idx="2">
                  <c:v>-0.26309625130108699</c:v>
                </c:pt>
                <c:pt idx="3">
                  <c:v>-0.2594891777634552</c:v>
                </c:pt>
                <c:pt idx="4">
                  <c:v>-0.22930905856056791</c:v>
                </c:pt>
                <c:pt idx="5">
                  <c:v>-0.16164768818202999</c:v>
                </c:pt>
                <c:pt idx="6">
                  <c:v>-0.14100040576774642</c:v>
                </c:pt>
                <c:pt idx="7">
                  <c:v>-0.14312172003185269</c:v>
                </c:pt>
                <c:pt idx="8">
                  <c:v>-0.1519603333492594</c:v>
                </c:pt>
                <c:pt idx="9">
                  <c:v>-9.458911520551419E-2</c:v>
                </c:pt>
                <c:pt idx="10">
                  <c:v>-8.8148994779547907E-2</c:v>
                </c:pt>
                <c:pt idx="11">
                  <c:v>-7.4734245956159795E-2</c:v>
                </c:pt>
                <c:pt idx="12">
                  <c:v>-6.9484216367495202E-2</c:v>
                </c:pt>
                <c:pt idx="13">
                  <c:v>-5.0558061417491897E-2</c:v>
                </c:pt>
                <c:pt idx="14">
                  <c:v>-6.1099435231299001E-2</c:v>
                </c:pt>
                <c:pt idx="15">
                  <c:v>-3.6445129617597091E-2</c:v>
                </c:pt>
                <c:pt idx="16">
                  <c:v>-3.7883846140133202E-2</c:v>
                </c:pt>
                <c:pt idx="17">
                  <c:v>-2.6927851614351999E-2</c:v>
                </c:pt>
                <c:pt idx="18">
                  <c:v>-2.9836063182063902E-2</c:v>
                </c:pt>
                <c:pt idx="19">
                  <c:v>-1.9845953883370269E-2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4-4724-81AD-2B53DB3E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896648"/>
        <c:axId val="527894024"/>
      </c:areaChart>
      <c:lineChart>
        <c:grouping val="standard"/>
        <c:varyColors val="0"/>
        <c:ser>
          <c:idx val="0"/>
          <c:order val="0"/>
          <c:tx>
            <c:strRef>
              <c:f>'A.1 pav.'!$E$3</c:f>
              <c:strCache>
                <c:ptCount val="1"/>
                <c:pt idx="0">
                  <c:v>Atsakas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'A.1 pav.'!$D$4:$D$23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'A.1 pav.'!$E$4:$E$23</c:f>
              <c:numCache>
                <c:formatCode>0.0;\–0.0</c:formatCode>
                <c:ptCount val="20"/>
                <c:pt idx="0">
                  <c:v>8.5916503524867599E-2</c:v>
                </c:pt>
                <c:pt idx="1">
                  <c:v>8.8209482440846504E-2</c:v>
                </c:pt>
                <c:pt idx="2">
                  <c:v>0.25496560809646202</c:v>
                </c:pt>
                <c:pt idx="3">
                  <c:v>0.20469472526652299</c:v>
                </c:pt>
                <c:pt idx="4">
                  <c:v>9.6972945128382004E-2</c:v>
                </c:pt>
                <c:pt idx="5">
                  <c:v>4.7970320073581901E-2</c:v>
                </c:pt>
                <c:pt idx="6">
                  <c:v>-5.3033427119356803E-2</c:v>
                </c:pt>
                <c:pt idx="7">
                  <c:v>-4.8625680401364703E-2</c:v>
                </c:pt>
                <c:pt idx="8">
                  <c:v>-5.0464358242595098E-2</c:v>
                </c:pt>
                <c:pt idx="9">
                  <c:v>-3.6529491616219802E-2</c:v>
                </c:pt>
                <c:pt idx="10">
                  <c:v>-1.8048825594880701E-3</c:v>
                </c:pt>
                <c:pt idx="11">
                  <c:v>-7.0189125853613301E-3</c:v>
                </c:pt>
                <c:pt idx="12">
                  <c:v>1.44114615762309E-2</c:v>
                </c:pt>
                <c:pt idx="13">
                  <c:v>1.1383501254213099E-2</c:v>
                </c:pt>
                <c:pt idx="14">
                  <c:v>2.1209240289249698E-3</c:v>
                </c:pt>
                <c:pt idx="15">
                  <c:v>9.4180593699725694E-3</c:v>
                </c:pt>
                <c:pt idx="16">
                  <c:v>-4.4885745199656898E-3</c:v>
                </c:pt>
                <c:pt idx="17">
                  <c:v>-2.0824076587230302E-3</c:v>
                </c:pt>
                <c:pt idx="18">
                  <c:v>3.8347117733566598E-4</c:v>
                </c:pt>
                <c:pt idx="19">
                  <c:v>-4.8811072438047897E-3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4-4724-81AD-2B53DB3E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896648"/>
        <c:axId val="527894024"/>
      </c:lineChart>
      <c:catAx>
        <c:axId val="5278966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Ketvirčiai į priekį</a:t>
                </a:r>
              </a:p>
            </c:rich>
          </c:tx>
          <c:layout>
            <c:manualLayout>
              <c:xMode val="edge"/>
              <c:yMode val="edge"/>
              <c:x val="0.41487654043244593"/>
              <c:y val="0.84422385928735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27894024"/>
        <c:crosses val="autoZero"/>
        <c:auto val="1"/>
        <c:lblAlgn val="ctr"/>
        <c:lblOffset val="100"/>
        <c:noMultiLvlLbl val="0"/>
      </c:catAx>
      <c:valAx>
        <c:axId val="52789402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0"/>
              <c:y val="4.402430555555555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27896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556175698625907"/>
          <c:y val="0.92110279795387107"/>
          <c:w val="0.68876466728423658"/>
          <c:h val="7.889720204612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543963254593181E-2"/>
          <c:y val="0.1190625"/>
          <c:w val="0.85734492563429576"/>
          <c:h val="0.63278055555555557"/>
        </c:manualLayout>
      </c:layout>
      <c:areaChart>
        <c:grouping val="stacked"/>
        <c:varyColors val="0"/>
        <c:ser>
          <c:idx val="2"/>
          <c:order val="1"/>
          <c:tx>
            <c:strRef>
              <c:f>'A. 2 pav.'!$G$3</c:f>
              <c:strCache>
                <c:ptCount val="1"/>
                <c:pt idx="0">
                  <c:v>Viršutinė riba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'A. 2 pav.'!$D$4:$D$23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'A. 2 pav.'!$G$4:$G$23</c:f>
              <c:numCache>
                <c:formatCode>0.0;\–0.0</c:formatCode>
                <c:ptCount val="20"/>
                <c:pt idx="0">
                  <c:v>0.212799602843077</c:v>
                </c:pt>
                <c:pt idx="1">
                  <c:v>0.32190912236645802</c:v>
                </c:pt>
                <c:pt idx="2">
                  <c:v>0.60085698866037396</c:v>
                </c:pt>
                <c:pt idx="3">
                  <c:v>0.88094900795189202</c:v>
                </c:pt>
                <c:pt idx="4">
                  <c:v>1.0200337394551899</c:v>
                </c:pt>
                <c:pt idx="5">
                  <c:v>1.0447674077131199</c:v>
                </c:pt>
                <c:pt idx="6">
                  <c:v>0.99068463256179995</c:v>
                </c:pt>
                <c:pt idx="7">
                  <c:v>0.89472045664769595</c:v>
                </c:pt>
                <c:pt idx="8">
                  <c:v>0.85077471398175297</c:v>
                </c:pt>
                <c:pt idx="9">
                  <c:v>0.79860887853151896</c:v>
                </c:pt>
                <c:pt idx="10">
                  <c:v>0.80285727115083405</c:v>
                </c:pt>
                <c:pt idx="11">
                  <c:v>0.80577012463297304</c:v>
                </c:pt>
                <c:pt idx="12">
                  <c:v>0.83874187895008601</c:v>
                </c:pt>
                <c:pt idx="13">
                  <c:v>0.84223258763847197</c:v>
                </c:pt>
                <c:pt idx="14">
                  <c:v>0.83329432069843301</c:v>
                </c:pt>
                <c:pt idx="15">
                  <c:v>0.82287993508017498</c:v>
                </c:pt>
                <c:pt idx="16">
                  <c:v>0.80978797452618601</c:v>
                </c:pt>
                <c:pt idx="17">
                  <c:v>0.80911502180181005</c:v>
                </c:pt>
                <c:pt idx="18">
                  <c:v>0.81727497766103796</c:v>
                </c:pt>
                <c:pt idx="19">
                  <c:v>0.81193651866174998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4-4724-81AD-2B53DB3ED2DB}"/>
            </c:ext>
          </c:extLst>
        </c:ser>
        <c:ser>
          <c:idx val="3"/>
          <c:order val="2"/>
          <c:tx>
            <c:strRef>
              <c:f>'A. 2 pav.'!$H$3</c:f>
              <c:strCache>
                <c:ptCount val="1"/>
                <c:pt idx="0">
                  <c:v>90 proc. pasikliautinasis intervalas</c:v>
                </c:pt>
              </c:strCache>
            </c:strRef>
          </c:tx>
          <c:spPr>
            <a:solidFill>
              <a:srgbClr val="11ABD9">
                <a:alpha val="50000"/>
              </a:srgbClr>
            </a:solidFill>
            <a:ln>
              <a:noFill/>
            </a:ln>
            <a:effectLst/>
          </c:spPr>
          <c:cat>
            <c:numRef>
              <c:f>'A. 2 pav.'!$D$4:$D$23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'A. 2 pav.'!$H$4:$H$23</c:f>
              <c:numCache>
                <c:formatCode>0.0;\–0.0</c:formatCode>
                <c:ptCount val="20"/>
                <c:pt idx="0">
                  <c:v>-0.25939816998409249</c:v>
                </c:pt>
                <c:pt idx="1">
                  <c:v>-0.37425530525332523</c:v>
                </c:pt>
                <c:pt idx="2">
                  <c:v>-0.43762810677713793</c:v>
                </c:pt>
                <c:pt idx="3">
                  <c:v>-0.61297355536669396</c:v>
                </c:pt>
                <c:pt idx="4">
                  <c:v>-0.69958296839146095</c:v>
                </c:pt>
                <c:pt idx="5">
                  <c:v>-0.70125621218511891</c:v>
                </c:pt>
                <c:pt idx="6">
                  <c:v>-0.69243528431814494</c:v>
                </c:pt>
                <c:pt idx="7">
                  <c:v>-0.61905231680762496</c:v>
                </c:pt>
                <c:pt idx="8">
                  <c:v>-0.589049823224995</c:v>
                </c:pt>
                <c:pt idx="9">
                  <c:v>-0.57655508128180399</c:v>
                </c:pt>
                <c:pt idx="10">
                  <c:v>-0.54884360179054004</c:v>
                </c:pt>
                <c:pt idx="11">
                  <c:v>-0.54328912054401302</c:v>
                </c:pt>
                <c:pt idx="12">
                  <c:v>-0.556840650552341</c:v>
                </c:pt>
                <c:pt idx="13">
                  <c:v>-0.56138960929759996</c:v>
                </c:pt>
                <c:pt idx="14">
                  <c:v>-0.56097488184953004</c:v>
                </c:pt>
                <c:pt idx="15">
                  <c:v>-0.53913927949561291</c:v>
                </c:pt>
                <c:pt idx="16">
                  <c:v>-0.53048609699708793</c:v>
                </c:pt>
                <c:pt idx="17">
                  <c:v>-0.54812433092309809</c:v>
                </c:pt>
                <c:pt idx="18">
                  <c:v>-0.53562154266569895</c:v>
                </c:pt>
                <c:pt idx="19">
                  <c:v>-0.53570604501770891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4-4724-81AD-2B53DB3E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7896648"/>
        <c:axId val="527894024"/>
      </c:areaChart>
      <c:lineChart>
        <c:grouping val="standard"/>
        <c:varyColors val="0"/>
        <c:ser>
          <c:idx val="0"/>
          <c:order val="0"/>
          <c:tx>
            <c:strRef>
              <c:f>'A. 2 pav.'!$E$3</c:f>
              <c:strCache>
                <c:ptCount val="1"/>
                <c:pt idx="0">
                  <c:v>Kumuliatyvus atsakas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'A. 2 pav.'!$D$4:$D$23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'A. 2 pav.'!$E$4:$E$23</c:f>
              <c:numCache>
                <c:formatCode>0.0;\–0.0</c:formatCode>
                <c:ptCount val="20"/>
                <c:pt idx="0">
                  <c:v>8.5916503524867599E-2</c:v>
                </c:pt>
                <c:pt idx="1">
                  <c:v>0.17412598596571399</c:v>
                </c:pt>
                <c:pt idx="2">
                  <c:v>0.42909159406217601</c:v>
                </c:pt>
                <c:pt idx="3">
                  <c:v>0.633786319328699</c:v>
                </c:pt>
                <c:pt idx="4">
                  <c:v>0.73075926445708095</c:v>
                </c:pt>
                <c:pt idx="5">
                  <c:v>0.77872958453066299</c:v>
                </c:pt>
                <c:pt idx="6">
                  <c:v>0.725696157411306</c:v>
                </c:pt>
                <c:pt idx="7">
                  <c:v>0.67707047700994205</c:v>
                </c:pt>
                <c:pt idx="8">
                  <c:v>0.62660611876734595</c:v>
                </c:pt>
                <c:pt idx="9">
                  <c:v>0.59007662715112696</c:v>
                </c:pt>
                <c:pt idx="10">
                  <c:v>0.588271744591639</c:v>
                </c:pt>
                <c:pt idx="11">
                  <c:v>0.58125283200627698</c:v>
                </c:pt>
                <c:pt idx="12">
                  <c:v>0.59566429358250805</c:v>
                </c:pt>
                <c:pt idx="13">
                  <c:v>0.607047794836721</c:v>
                </c:pt>
                <c:pt idx="14">
                  <c:v>0.60916871886564605</c:v>
                </c:pt>
                <c:pt idx="15">
                  <c:v>0.61858677823561903</c:v>
                </c:pt>
                <c:pt idx="16">
                  <c:v>0.61409820371565305</c:v>
                </c:pt>
                <c:pt idx="17">
                  <c:v>0.61201579605693002</c:v>
                </c:pt>
                <c:pt idx="18">
                  <c:v>0.61239926723426596</c:v>
                </c:pt>
                <c:pt idx="19">
                  <c:v>0.60751815999046099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4-4724-81AD-2B53DB3E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896648"/>
        <c:axId val="527894024"/>
      </c:lineChart>
      <c:catAx>
        <c:axId val="5278966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Ketvirčiai</a:t>
                </a:r>
                <a:r>
                  <a:rPr lang="lt-LT" baseline="0"/>
                  <a:t> į priekį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0.41411398431242158"/>
              <c:y val="0.845933966640995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27894024"/>
        <c:crosses val="autoZero"/>
        <c:auto val="1"/>
        <c:lblAlgn val="ctr"/>
        <c:lblOffset val="100"/>
        <c:noMultiLvlLbl val="0"/>
      </c:catAx>
      <c:valAx>
        <c:axId val="52789402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0"/>
              <c:y val="4.402430555555555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27896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7440768560359899E-2"/>
          <c:y val="0.92248390051892504"/>
          <c:w val="0.89999989924484003"/>
          <c:h val="7.751609948107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5814232355408"/>
          <c:y val="9.1926025219624244E-2"/>
          <c:w val="0.75017298772598517"/>
          <c:h val="0.704272238304069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'11 pav.'!$N$5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1"/>
            <c:marker>
              <c:symbol val="circle"/>
              <c:size val="5"/>
              <c:spPr>
                <a:solidFill>
                  <a:srgbClr val="47ABD9"/>
                </a:solidFill>
                <a:ln w="9525">
                  <a:solidFill>
                    <a:srgbClr val="47ABD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B46-4DA3-B13C-35F580A8D8D6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rgbClr val="47ABD9"/>
                </a:solidFill>
                <a:ln w="9525">
                  <a:solidFill>
                    <a:srgbClr val="47ABD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B46-4DA3-B13C-35F580A8D8D6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B46-4DA3-B13C-35F580A8D8D6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B46-4DA3-B13C-35F580A8D8D6}"/>
              </c:ext>
            </c:extLst>
          </c:dPt>
          <c:dLbls>
            <c:dLbl>
              <c:idx val="0"/>
              <c:layout>
                <c:manualLayout>
                  <c:x val="-6.9588483801394208E-2"/>
                  <c:y val="-3.4245544146865745E-2"/>
                </c:manualLayout>
              </c:layout>
              <c:tx>
                <c:rich>
                  <a:bodyPr/>
                  <a:lstStyle/>
                  <a:p>
                    <a:fld id="{F83ACE94-2409-49F3-BB15-9AC73420203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B46-4DA3-B13C-35F580A8D8D6}"/>
                </c:ext>
              </c:extLst>
            </c:dLbl>
            <c:dLbl>
              <c:idx val="1"/>
              <c:layout>
                <c:manualLayout>
                  <c:x val="-8.386304458116739E-2"/>
                  <c:y val="0"/>
                </c:manualLayout>
              </c:layout>
              <c:tx>
                <c:rich>
                  <a:bodyPr/>
                  <a:lstStyle/>
                  <a:p>
                    <a:fld id="{C60CD0E1-DA86-41F1-9237-AF65594F378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B46-4DA3-B13C-35F580A8D8D6}"/>
                </c:ext>
              </c:extLst>
            </c:dLbl>
            <c:dLbl>
              <c:idx val="2"/>
              <c:layout>
                <c:manualLayout>
                  <c:x val="-8.3862974332344645E-2"/>
                  <c:y val="3.1391748801293598E-2"/>
                </c:manualLayout>
              </c:layout>
              <c:tx>
                <c:rich>
                  <a:bodyPr/>
                  <a:lstStyle/>
                  <a:p>
                    <a:fld id="{C54D497A-E0AB-4B81-B9CA-7F8C12A7745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703350461401287E-2"/>
                      <c:h val="4.138003251079611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B46-4DA3-B13C-35F580A8D8D6}"/>
                </c:ext>
              </c:extLst>
            </c:dLbl>
            <c:dLbl>
              <c:idx val="3"/>
              <c:layout>
                <c:manualLayout>
                  <c:x val="1.9627521072188112E-2"/>
                  <c:y val="1.7122772073432872E-2"/>
                </c:manualLayout>
              </c:layout>
              <c:tx>
                <c:rich>
                  <a:bodyPr/>
                  <a:lstStyle/>
                  <a:p>
                    <a:fld id="{F94E6895-3967-4B0B-BCEF-92D8679079EC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B46-4DA3-B13C-35F580A8D8D6}"/>
                </c:ext>
              </c:extLst>
            </c:dLbl>
            <c:dLbl>
              <c:idx val="4"/>
              <c:layout>
                <c:manualLayout>
                  <c:x val="-8.9216004873582333E-2"/>
                  <c:y val="-6.248648549174461E-3"/>
                </c:manualLayout>
              </c:layout>
              <c:tx>
                <c:rich>
                  <a:bodyPr/>
                  <a:lstStyle/>
                  <a:p>
                    <a:fld id="{03D5CBA2-33DB-4D29-9B92-AF05A3C2A91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B46-4DA3-B13C-35F580A8D8D6}"/>
                </c:ext>
              </c:extLst>
            </c:dLbl>
            <c:dLbl>
              <c:idx val="5"/>
              <c:layout>
                <c:manualLayout>
                  <c:x val="-2.6764801462074762E-2"/>
                  <c:y val="5.4186822323501277E-2"/>
                </c:manualLayout>
              </c:layout>
              <c:tx>
                <c:rich>
                  <a:bodyPr/>
                  <a:lstStyle/>
                  <a:p>
                    <a:fld id="{4B5233FB-3E5C-405D-BCFC-863C58469969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B46-4DA3-B13C-35F580A8D8D6}"/>
                </c:ext>
              </c:extLst>
            </c:dLbl>
            <c:dLbl>
              <c:idx val="6"/>
              <c:layout>
                <c:manualLayout>
                  <c:x val="-3.2117761754489639E-2"/>
                  <c:y val="-4.8514520874726477E-2"/>
                </c:manualLayout>
              </c:layout>
              <c:tx>
                <c:rich>
                  <a:bodyPr/>
                  <a:lstStyle/>
                  <a:p>
                    <a:fld id="{CB679D3D-0020-4975-90B9-22523452158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B46-4DA3-B13C-35F580A8D8D6}"/>
                </c:ext>
              </c:extLst>
            </c:dLbl>
            <c:dLbl>
              <c:idx val="7"/>
              <c:layout>
                <c:manualLayout>
                  <c:x val="-8.0294404386224094E-2"/>
                  <c:y val="3.9953134838010038E-2"/>
                </c:manualLayout>
              </c:layout>
              <c:tx>
                <c:rich>
                  <a:bodyPr/>
                  <a:lstStyle/>
                  <a:p>
                    <a:fld id="{34DA1E5A-FB24-49B0-8BE5-2473E77E9AA2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B46-4DA3-B13C-35F580A8D8D6}"/>
                </c:ext>
              </c:extLst>
            </c:dLbl>
            <c:dLbl>
              <c:idx val="8"/>
              <c:layout>
                <c:manualLayout>
                  <c:x val="3.1890717559409712E-2"/>
                  <c:y val="-3.4261179458562434E-2"/>
                </c:manualLayout>
              </c:layout>
              <c:tx>
                <c:rich>
                  <a:bodyPr/>
                  <a:lstStyle/>
                  <a:p>
                    <a:fld id="{79B9ACC9-6956-4CC6-95A7-80C381962AD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B46-4DA3-B13C-35F580A8D8D6}"/>
                </c:ext>
              </c:extLst>
            </c:dLbl>
            <c:dLbl>
              <c:idx val="9"/>
              <c:layout>
                <c:manualLayout>
                  <c:x val="1.0716176912949205E-2"/>
                  <c:y val="-9.1944906352701292E-2"/>
                </c:manualLayout>
              </c:layout>
              <c:tx>
                <c:rich>
                  <a:bodyPr/>
                  <a:lstStyle/>
                  <a:p>
                    <a:fld id="{975A972D-ED5C-4A38-8142-38963D542B1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B46-4DA3-B13C-35F580A8D8D6}"/>
                </c:ext>
              </c:extLst>
            </c:dLbl>
            <c:dLbl>
              <c:idx val="10"/>
              <c:layout>
                <c:manualLayout>
                  <c:x val="-0.10122110718607522"/>
                  <c:y val="5.4128486721182444E-2"/>
                </c:manualLayout>
              </c:layout>
              <c:tx>
                <c:rich>
                  <a:bodyPr/>
                  <a:lstStyle/>
                  <a:p>
                    <a:fld id="{672E75BD-64C2-433F-98BF-B6E2DFC3E74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B46-4DA3-B13C-35F580A8D8D6}"/>
                </c:ext>
              </c:extLst>
            </c:dLbl>
            <c:dLbl>
              <c:idx val="11"/>
              <c:layout>
                <c:manualLayout>
                  <c:x val="1.6087261401629801E-2"/>
                  <c:y val="-6.11051290717004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accent3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3DB961-F53C-4A40-ADD7-86FE927C3BCC}" type="CELLRANGE">
                      <a:rPr lang="en-US">
                        <a:solidFill>
                          <a:schemeClr val="tx1"/>
                        </a:solidFill>
                      </a:rPr>
                      <a:pPr>
                        <a:defRPr sz="1000">
                          <a:solidFill>
                            <a:schemeClr val="accent3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B46-4DA3-B13C-35F580A8D8D6}"/>
                </c:ext>
              </c:extLst>
            </c:dLbl>
            <c:dLbl>
              <c:idx val="12"/>
              <c:layout>
                <c:manualLayout>
                  <c:x val="-2.3142491166561852E-2"/>
                  <c:y val="3.733698318828603E-2"/>
                </c:manualLayout>
              </c:layout>
              <c:tx>
                <c:rich>
                  <a:bodyPr/>
                  <a:lstStyle/>
                  <a:p>
                    <a:fld id="{FDC09DE8-6B63-4FEF-B040-F599F8B98F9F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B46-4DA3-B13C-35F580A8D8D6}"/>
                </c:ext>
              </c:extLst>
            </c:dLbl>
            <c:dLbl>
              <c:idx val="13"/>
              <c:layout>
                <c:manualLayout>
                  <c:x val="1.9513998974648117E-2"/>
                  <c:y val="2.332098243075397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1000" b="0" i="0" u="none" strike="noStrike" kern="1200" baseline="0">
                        <a:solidFill>
                          <a:schemeClr val="accent3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7E894D5-6FD0-4669-A16C-E4A99FAF1639}" type="CELLRANGE">
                      <a:rPr lang="en-US"/>
                      <a:pPr algn="ctr" rtl="0">
                        <a:defRPr lang="en-US" sz="1000">
                          <a:solidFill>
                            <a:schemeClr val="accent3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B46-4DA3-B13C-35F580A8D8D6}"/>
                </c:ext>
              </c:extLst>
            </c:dLbl>
            <c:dLbl>
              <c:idx val="14"/>
              <c:layout>
                <c:manualLayout>
                  <c:x val="-3.5686401949432997E-2"/>
                  <c:y val="-2.597949869795662E-2"/>
                </c:manualLayout>
              </c:layout>
              <c:tx>
                <c:rich>
                  <a:bodyPr/>
                  <a:lstStyle/>
                  <a:p>
                    <a:fld id="{B792B486-557D-41C0-BD2A-21E713BAA048}" type="CELLRANGE">
                      <a:rPr lang="en-US">
                        <a:solidFill>
                          <a:srgbClr val="FF0000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B46-4DA3-B13C-35F580A8D8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'11 pav.'!$P$4:$AD$4</c:f>
              <c:numCache>
                <c:formatCode>0.0;\–0.0</c:formatCode>
                <c:ptCount val="15"/>
                <c:pt idx="0">
                  <c:v>13.226629413768155</c:v>
                </c:pt>
                <c:pt idx="1">
                  <c:v>10.954587861860009</c:v>
                </c:pt>
                <c:pt idx="2">
                  <c:v>-7.8959137028135835</c:v>
                </c:pt>
                <c:pt idx="3">
                  <c:v>-8.0802701247933317</c:v>
                </c:pt>
                <c:pt idx="4">
                  <c:v>-4.5450523645518048</c:v>
                </c:pt>
                <c:pt idx="5">
                  <c:v>-2.7609976723599439</c:v>
                </c:pt>
                <c:pt idx="6">
                  <c:v>-1.1368787422315063</c:v>
                </c:pt>
                <c:pt idx="7">
                  <c:v>0.29026381405048429</c:v>
                </c:pt>
                <c:pt idx="8">
                  <c:v>0.13141539269450053</c:v>
                </c:pt>
                <c:pt idx="9">
                  <c:v>0.38510289013495846</c:v>
                </c:pt>
                <c:pt idx="10">
                  <c:v>2.109927257698696</c:v>
                </c:pt>
                <c:pt idx="11">
                  <c:v>2.9863507246816745</c:v>
                </c:pt>
                <c:pt idx="12">
                  <c:v>3.9299145778919353</c:v>
                </c:pt>
                <c:pt idx="13">
                  <c:v>-0.57481722200548591</c:v>
                </c:pt>
                <c:pt idx="14">
                  <c:v>-0.35139729294006994</c:v>
                </c:pt>
              </c:numCache>
            </c:numRef>
          </c:xVal>
          <c:yVal>
            <c:numRef>
              <c:f>'11 pav.'!$P$5:$AD$5</c:f>
              <c:numCache>
                <c:formatCode>0.0;\–0.0</c:formatCode>
                <c:ptCount val="15"/>
                <c:pt idx="0">
                  <c:v>-2.365268770893695</c:v>
                </c:pt>
                <c:pt idx="1">
                  <c:v>-2.4410920686243376</c:v>
                </c:pt>
                <c:pt idx="2">
                  <c:v>2.3726248771753493</c:v>
                </c:pt>
                <c:pt idx="3">
                  <c:v>2.7622174404644064</c:v>
                </c:pt>
                <c:pt idx="4">
                  <c:v>0.55081736462588005</c:v>
                </c:pt>
                <c:pt idx="5">
                  <c:v>1.0187006800101308</c:v>
                </c:pt>
                <c:pt idx="6">
                  <c:v>1.1139679598150589</c:v>
                </c:pt>
                <c:pt idx="7">
                  <c:v>6.632679590635937E-2</c:v>
                </c:pt>
                <c:pt idx="8">
                  <c:v>0.3641389665777115</c:v>
                </c:pt>
                <c:pt idx="9">
                  <c:v>0.27318664939568738</c:v>
                </c:pt>
                <c:pt idx="10">
                  <c:v>-0.52134840745181121</c:v>
                </c:pt>
                <c:pt idx="11">
                  <c:v>-0.40051235437500698</c:v>
                </c:pt>
                <c:pt idx="12">
                  <c:v>-0.80510295470243221</c:v>
                </c:pt>
                <c:pt idx="13">
                  <c:v>-7.6421098715224005</c:v>
                </c:pt>
                <c:pt idx="14">
                  <c:v>3.0941244904967276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'11 pav.'!$P$3:$AD$3</c15:f>
                <c15:dlblRangeCache>
                  <c:ptCount val="15"/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2020P</c:v>
                  </c:pt>
                  <c:pt idx="14">
                    <c:v>2021P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0B46-4DA3-B13C-35F580A8D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106440"/>
        <c:axId val="405106832"/>
      </c:scatterChart>
      <c:valAx>
        <c:axId val="405106440"/>
        <c:scaling>
          <c:orientation val="minMax"/>
          <c:max val="13.5"/>
          <c:min val="-13.5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5106832"/>
        <c:crosses val="autoZero"/>
        <c:crossBetween val="midCat"/>
        <c:majorUnit val="3"/>
      </c:valAx>
      <c:valAx>
        <c:axId val="405106832"/>
        <c:scaling>
          <c:orientation val="minMax"/>
          <c:max val="9"/>
          <c:min val="-9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&quot;–&quot;0.0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05106440"/>
        <c:crosses val="autoZero"/>
        <c:crossBetween val="midCat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35892388451443"/>
          <c:y val="0.13348280335022814"/>
          <c:w val="0.80437948381452318"/>
          <c:h val="0.6329281618365195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'12 pav.'!$F$3</c:f>
              <c:strCache>
                <c:ptCount val="1"/>
                <c:pt idx="0">
                  <c:v>VS balansas, proc. BVP 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'12 pav.'!$D$4:$D$6</c:f>
              <c:strCache>
                <c:ptCount val="3"/>
                <c:pt idx="0">
                  <c:v>LT</c:v>
                </c:pt>
                <c:pt idx="1">
                  <c:v>LV</c:v>
                </c:pt>
                <c:pt idx="2">
                  <c:v>EE</c:v>
                </c:pt>
              </c:strCache>
            </c:strRef>
          </c:cat>
          <c:val>
            <c:numRef>
              <c:f>'12 pav.'!$F$4:$F$6</c:f>
              <c:numCache>
                <c:formatCode>0.0;\ \–0.0</c:formatCode>
                <c:ptCount val="3"/>
                <c:pt idx="0">
                  <c:v>-8.8000000000000007</c:v>
                </c:pt>
                <c:pt idx="1">
                  <c:v>-7.6</c:v>
                </c:pt>
                <c:pt idx="2">
                  <c:v>-6.6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6-488C-A385-70AE5DF0B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895104"/>
        <c:axId val="525901336"/>
      </c:barChart>
      <c:lineChart>
        <c:grouping val="stacked"/>
        <c:varyColors val="0"/>
        <c:ser>
          <c:idx val="3"/>
          <c:order val="2"/>
          <c:tx>
            <c:strRef>
              <c:f>'12 pav.'!$G$3</c:f>
              <c:strCache>
                <c:ptCount val="1"/>
                <c:pt idx="0">
                  <c:v>Skolos padidėjimas, proc. p. BVP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666261"/>
              </a:solidFill>
              <a:ln w="9525">
                <a:solidFill>
                  <a:srgbClr val="666261"/>
                </a:solidFill>
              </a:ln>
              <a:effectLst/>
            </c:spPr>
          </c:marker>
          <c:cat>
            <c:strRef>
              <c:f>'12 pav.'!$D$4:$D$6</c:f>
              <c:strCache>
                <c:ptCount val="3"/>
                <c:pt idx="0">
                  <c:v>LT</c:v>
                </c:pt>
                <c:pt idx="1">
                  <c:v>LV</c:v>
                </c:pt>
                <c:pt idx="2">
                  <c:v>EE</c:v>
                </c:pt>
              </c:strCache>
            </c:strRef>
          </c:cat>
          <c:val>
            <c:numRef>
              <c:f>'12 pav.'!$G$4:$G$6</c:f>
              <c:numCache>
                <c:formatCode>0.0;\ \–0.0</c:formatCode>
                <c:ptCount val="3"/>
                <c:pt idx="0">
                  <c:v>11.8</c:v>
                </c:pt>
                <c:pt idx="1">
                  <c:v>10.4</c:v>
                </c:pt>
                <c:pt idx="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6-488C-A385-70AE5DF0B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95104"/>
        <c:axId val="525901336"/>
      </c:lineChart>
      <c:lineChart>
        <c:grouping val="stacked"/>
        <c:varyColors val="0"/>
        <c:ser>
          <c:idx val="0"/>
          <c:order val="0"/>
          <c:tx>
            <c:strRef>
              <c:f>'12 pav.'!$E$3</c:f>
              <c:strCache>
                <c:ptCount val="1"/>
                <c:pt idx="0">
                  <c:v>Realiojo BVP pokytis, proc.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D41A1F"/>
              </a:solidFill>
              <a:ln w="9525">
                <a:solidFill>
                  <a:srgbClr val="D41A1F"/>
                </a:solidFill>
              </a:ln>
              <a:effectLst/>
            </c:spPr>
          </c:marker>
          <c:cat>
            <c:strRef>
              <c:f>'12 pav.'!$D$4:$D$6</c:f>
              <c:strCache>
                <c:ptCount val="3"/>
                <c:pt idx="0">
                  <c:v>LT</c:v>
                </c:pt>
                <c:pt idx="1">
                  <c:v>LV</c:v>
                </c:pt>
                <c:pt idx="2">
                  <c:v>EE</c:v>
                </c:pt>
              </c:strCache>
            </c:strRef>
          </c:cat>
          <c:val>
            <c:numRef>
              <c:f>'12 pav.'!$E$4:$E$6</c:f>
              <c:numCache>
                <c:formatCode>0.0;\ \–0.0</c:formatCode>
                <c:ptCount val="3"/>
                <c:pt idx="0">
                  <c:v>-1.5</c:v>
                </c:pt>
                <c:pt idx="1">
                  <c:v>-7</c:v>
                </c:pt>
                <c:pt idx="2">
                  <c:v>-5.5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6-488C-A385-70AE5DF0B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877544"/>
        <c:axId val="576865408"/>
      </c:lineChart>
      <c:catAx>
        <c:axId val="52589510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  <a:r>
                  <a:rPr lang="en-US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lt-LT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BVP</a:t>
                </a:r>
                <a:r>
                  <a:rPr lang="en-US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lt-LT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/</a:t>
                </a:r>
                <a:r>
                  <a:rPr lang="en-US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lt-LT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  <a:r>
                  <a:rPr lang="en-US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lt-LT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p. BVP</a:t>
                </a:r>
                <a:r>
                  <a:rPr lang="en-US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lt-LT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/</a:t>
                </a:r>
                <a:r>
                  <a:rPr lang="en-US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lt-LT" sz="1000" b="0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proc. </a:t>
                </a:r>
                <a:endParaRPr lang="lt-LT" sz="10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2075000000000001E-2"/>
              <c:y val="2.23037722530049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25901336"/>
        <c:crosses val="autoZero"/>
        <c:auto val="1"/>
        <c:lblAlgn val="ctr"/>
        <c:lblOffset val="100"/>
        <c:noMultiLvlLbl val="0"/>
      </c:catAx>
      <c:valAx>
        <c:axId val="525901336"/>
        <c:scaling>
          <c:orientation val="minMax"/>
          <c:max val="15"/>
          <c:min val="-1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25895104"/>
        <c:crosses val="autoZero"/>
        <c:crossBetween val="between"/>
        <c:majorUnit val="5"/>
      </c:valAx>
      <c:valAx>
        <c:axId val="576865408"/>
        <c:scaling>
          <c:orientation val="minMax"/>
          <c:max val="15"/>
          <c:min val="-10"/>
        </c:scaling>
        <c:delete val="1"/>
        <c:axPos val="r"/>
        <c:numFmt formatCode="0.0;\ \–0.0" sourceLinked="1"/>
        <c:majorTickMark val="out"/>
        <c:minorTickMark val="none"/>
        <c:tickLblPos val="nextTo"/>
        <c:crossAx val="576877544"/>
        <c:crosses val="max"/>
        <c:crossBetween val="between"/>
        <c:majorUnit val="5"/>
      </c:valAx>
      <c:catAx>
        <c:axId val="57687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6865408"/>
        <c:crosses val="autoZero"/>
        <c:auto val="1"/>
        <c:lblAlgn val="ctr"/>
        <c:lblOffset val="100"/>
        <c:noMultiLvlLbl val="0"/>
      </c:cat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1.6868981481481478E-2"/>
          <c:y val="0.85744262184420139"/>
          <c:w val="0.98313101851851847"/>
          <c:h val="0.14255737815579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lt-LT" sz="1000"/>
              <a:t>proc. BVP</a:t>
            </a:r>
          </a:p>
        </c:rich>
      </c:tx>
      <c:layout>
        <c:manualLayout>
          <c:xMode val="edge"/>
          <c:yMode val="edge"/>
          <c:x val="1.350143618109221E-3"/>
          <c:y val="4.8593501619203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1846026269219483"/>
          <c:y val="0.1547923906124451"/>
          <c:w val="0.86177557336084165"/>
          <c:h val="0.66361261552696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 pav.'!$E$3</c:f>
              <c:strCache>
                <c:ptCount val="1"/>
                <c:pt idx="0">
                  <c:v>Ekonomikos skatinimas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'13 pav.'!$D$4:$D$6</c:f>
              <c:strCache>
                <c:ptCount val="3"/>
                <c:pt idx="0">
                  <c:v>LT</c:v>
                </c:pt>
                <c:pt idx="1">
                  <c:v>LV</c:v>
                </c:pt>
                <c:pt idx="2">
                  <c:v>EE</c:v>
                </c:pt>
              </c:strCache>
            </c:strRef>
          </c:cat>
          <c:val>
            <c:numRef>
              <c:f>'13 pav.'!$E$4:$E$6</c:f>
              <c:numCache>
                <c:formatCode>0.0;\ \–0.0</c:formatCode>
                <c:ptCount val="3"/>
                <c:pt idx="0">
                  <c:v>21.141814161588687</c:v>
                </c:pt>
                <c:pt idx="1">
                  <c:v>12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2-47C2-B28F-3E11F760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1538056"/>
        <c:axId val="491535104"/>
      </c:barChart>
      <c:catAx>
        <c:axId val="4915380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1535104"/>
        <c:crosses val="autoZero"/>
        <c:auto val="1"/>
        <c:lblAlgn val="ctr"/>
        <c:lblOffset val="100"/>
        <c:noMultiLvlLbl val="0"/>
      </c:catAx>
      <c:valAx>
        <c:axId val="49153510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 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1538056"/>
        <c:crosses val="autoZero"/>
        <c:crossBetween val="between"/>
      </c:valAx>
      <c:spPr>
        <a:noFill/>
        <a:ln w="12700">
          <a:solidFill>
            <a:srgbClr val="E7E6E6">
              <a:lumMod val="90000"/>
            </a:srgbClr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000" b="0" i="0" u="none" strike="noStrike" baseline="0">
                <a:effectLst/>
                <a:latin typeface="+mj-lt"/>
              </a:rPr>
              <a:t>proc.</a:t>
            </a:r>
            <a:r>
              <a:rPr lang="en-US" sz="1000" b="0" i="0" u="none" strike="noStrike" baseline="0">
                <a:effectLst/>
                <a:latin typeface="+mj-lt"/>
              </a:rPr>
              <a:t> </a:t>
            </a:r>
            <a:r>
              <a:rPr lang="lt-LT" sz="1000" b="0" i="0" u="none" strike="noStrike" baseline="0">
                <a:effectLst/>
                <a:latin typeface="+mj-lt"/>
              </a:rPr>
              <a:t>BVP</a:t>
            </a:r>
            <a:r>
              <a:rPr lang="en-US" sz="1000" b="0" i="0" u="none" strike="noStrike" baseline="0">
                <a:effectLst/>
                <a:latin typeface="+mj-lt"/>
              </a:rPr>
              <a:t> </a:t>
            </a:r>
            <a:r>
              <a:rPr lang="lt-LT" sz="1000" b="0" i="0" u="none" strike="noStrike" baseline="0">
                <a:effectLst/>
                <a:latin typeface="+mj-lt"/>
              </a:rPr>
              <a:t>/</a:t>
            </a:r>
            <a:r>
              <a:rPr lang="en-US" sz="1000" b="0" i="0" u="none" strike="noStrike" baseline="0">
                <a:effectLst/>
                <a:latin typeface="+mj-lt"/>
              </a:rPr>
              <a:t> </a:t>
            </a:r>
            <a:r>
              <a:rPr lang="lt-LT" sz="1000" b="0" i="0" u="none" strike="noStrike" baseline="0">
                <a:effectLst/>
                <a:latin typeface="+mj-lt"/>
              </a:rPr>
              <a:t>proc.</a:t>
            </a:r>
            <a:r>
              <a:rPr lang="en-US" sz="1000" b="0" i="0" u="none" strike="noStrike" baseline="0">
                <a:effectLst/>
                <a:latin typeface="+mj-lt"/>
              </a:rPr>
              <a:t> </a:t>
            </a:r>
            <a:r>
              <a:rPr lang="lt-LT" sz="1000" b="0" i="0" u="none" strike="noStrike" baseline="0">
                <a:effectLst/>
                <a:latin typeface="+mj-lt"/>
              </a:rPr>
              <a:t>p. BVP</a:t>
            </a:r>
            <a:r>
              <a:rPr lang="en-US" sz="1000" b="0" i="0" u="none" strike="noStrike" baseline="0">
                <a:effectLst/>
                <a:latin typeface="+mj-lt"/>
              </a:rPr>
              <a:t> </a:t>
            </a:r>
            <a:r>
              <a:rPr lang="lt-LT" sz="1000" b="0" i="0" u="none" strike="noStrike" baseline="0">
                <a:effectLst/>
                <a:latin typeface="+mj-lt"/>
              </a:rPr>
              <a:t>/</a:t>
            </a:r>
            <a:r>
              <a:rPr lang="en-US" sz="1000" b="0" i="0" u="none" strike="noStrike" baseline="0">
                <a:effectLst/>
                <a:latin typeface="+mj-lt"/>
              </a:rPr>
              <a:t> </a:t>
            </a:r>
            <a:r>
              <a:rPr lang="lt-LT" sz="1000" b="0" i="0" u="none" strike="noStrike" baseline="0">
                <a:effectLst/>
                <a:latin typeface="+mj-lt"/>
              </a:rPr>
              <a:t>proc.</a:t>
            </a:r>
            <a:endParaRPr lang="lt-LT" sz="1000">
              <a:latin typeface="+mj-lt"/>
            </a:endParaRPr>
          </a:p>
        </c:rich>
      </c:tx>
      <c:layout>
        <c:manualLayout>
          <c:xMode val="edge"/>
          <c:yMode val="edge"/>
          <c:x val="1.7867686221046362E-2"/>
          <c:y val="1.4644513805326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1959740365705809"/>
          <c:y val="0.12437416788684515"/>
          <c:w val="0.80709931767723719"/>
          <c:h val="0.611911743228136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'14 pav.'!$F$3</c:f>
              <c:strCache>
                <c:ptCount val="1"/>
                <c:pt idx="0">
                  <c:v>VS balansas, proc. BVP 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'14 pav.'!$D$4:$D$6</c:f>
              <c:strCache>
                <c:ptCount val="3"/>
                <c:pt idx="0">
                  <c:v>LT</c:v>
                </c:pt>
                <c:pt idx="1">
                  <c:v>LV</c:v>
                </c:pt>
                <c:pt idx="2">
                  <c:v>EE</c:v>
                </c:pt>
              </c:strCache>
            </c:strRef>
          </c:cat>
          <c:val>
            <c:numRef>
              <c:f>'14 pav.'!$F$4:$F$6</c:f>
              <c:numCache>
                <c:formatCode>0.0;\ \–0.0</c:formatCode>
                <c:ptCount val="3"/>
                <c:pt idx="0">
                  <c:v>-5</c:v>
                </c:pt>
                <c:pt idx="1">
                  <c:v>-3.9</c:v>
                </c:pt>
                <c:pt idx="2">
                  <c:v>-6.7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4-4ACC-BA10-E7ADF213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895104"/>
        <c:axId val="525901336"/>
      </c:barChart>
      <c:lineChart>
        <c:grouping val="stacked"/>
        <c:varyColors val="0"/>
        <c:ser>
          <c:idx val="3"/>
          <c:order val="2"/>
          <c:tx>
            <c:strRef>
              <c:f>'14 pav.'!$G$3</c:f>
              <c:strCache>
                <c:ptCount val="1"/>
                <c:pt idx="0">
                  <c:v>Skolos padidėjimas, proc. p. BVP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rgbClr val="666261"/>
              </a:solidFill>
              <a:ln w="9525">
                <a:solidFill>
                  <a:srgbClr val="666261"/>
                </a:solidFill>
              </a:ln>
              <a:effectLst/>
            </c:spPr>
          </c:marker>
          <c:cat>
            <c:strRef>
              <c:f>'14 pav.'!$D$4:$D$6</c:f>
              <c:strCache>
                <c:ptCount val="3"/>
                <c:pt idx="0">
                  <c:v>LT</c:v>
                </c:pt>
                <c:pt idx="1">
                  <c:v>LV</c:v>
                </c:pt>
                <c:pt idx="2">
                  <c:v>EE</c:v>
                </c:pt>
              </c:strCache>
            </c:strRef>
          </c:cat>
          <c:val>
            <c:numRef>
              <c:f>'14 pav.'!$G$4:$G$6</c:f>
              <c:numCache>
                <c:formatCode>0.0;\ \–0.0</c:formatCode>
                <c:ptCount val="3"/>
                <c:pt idx="0">
                  <c:v>2.5</c:v>
                </c:pt>
                <c:pt idx="1">
                  <c:v>-1.2999999999999972</c:v>
                </c:pt>
                <c:pt idx="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4-4ACC-BA10-E7ADF213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895104"/>
        <c:axId val="525901336"/>
      </c:lineChart>
      <c:lineChart>
        <c:grouping val="stacked"/>
        <c:varyColors val="0"/>
        <c:ser>
          <c:idx val="0"/>
          <c:order val="0"/>
          <c:tx>
            <c:strRef>
              <c:f>'14 pav.'!$E$3</c:f>
              <c:strCache>
                <c:ptCount val="1"/>
                <c:pt idx="0">
                  <c:v>Realiojo BVP pokytis, proc.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D41A1F"/>
              </a:solidFill>
              <a:ln w="9525">
                <a:solidFill>
                  <a:srgbClr val="D41A1F"/>
                </a:solidFill>
              </a:ln>
              <a:effectLst/>
            </c:spPr>
          </c:marker>
          <c:cat>
            <c:strRef>
              <c:f>'14 pav.'!$D$4:$D$6</c:f>
              <c:strCache>
                <c:ptCount val="3"/>
                <c:pt idx="0">
                  <c:v>LT</c:v>
                </c:pt>
                <c:pt idx="1">
                  <c:v>LV</c:v>
                </c:pt>
                <c:pt idx="2">
                  <c:v>EE</c:v>
                </c:pt>
              </c:strCache>
            </c:strRef>
          </c:cat>
          <c:val>
            <c:numRef>
              <c:f>'14 pav.'!$E$4:$E$6</c:f>
              <c:numCache>
                <c:formatCode>0.0;\ \–0.0</c:formatCode>
                <c:ptCount val="3"/>
                <c:pt idx="0">
                  <c:v>3.3</c:v>
                </c:pt>
                <c:pt idx="1">
                  <c:v>5.0999999999999996</c:v>
                </c:pt>
                <c:pt idx="2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B4-4ACC-BA10-E7ADF213A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877544"/>
        <c:axId val="576865408"/>
      </c:lineChart>
      <c:catAx>
        <c:axId val="52589510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25901336"/>
        <c:crosses val="autoZero"/>
        <c:auto val="1"/>
        <c:lblAlgn val="ctr"/>
        <c:lblOffset val="100"/>
        <c:noMultiLvlLbl val="0"/>
      </c:catAx>
      <c:valAx>
        <c:axId val="525901336"/>
        <c:scaling>
          <c:orientation val="minMax"/>
          <c:max val="10"/>
          <c:min val="-1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25895104"/>
        <c:crosses val="autoZero"/>
        <c:crossBetween val="between"/>
        <c:majorUnit val="5"/>
      </c:valAx>
      <c:valAx>
        <c:axId val="576865408"/>
        <c:scaling>
          <c:orientation val="minMax"/>
          <c:max val="10"/>
          <c:min val="-10"/>
        </c:scaling>
        <c:delete val="1"/>
        <c:axPos val="r"/>
        <c:numFmt formatCode="0.0;\ \–0.0" sourceLinked="1"/>
        <c:majorTickMark val="out"/>
        <c:minorTickMark val="none"/>
        <c:tickLblPos val="nextTo"/>
        <c:crossAx val="576877544"/>
        <c:crosses val="max"/>
        <c:crossBetween val="between"/>
        <c:majorUnit val="5"/>
      </c:valAx>
      <c:catAx>
        <c:axId val="57687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6865408"/>
        <c:crosses val="autoZero"/>
        <c:auto val="1"/>
        <c:lblAlgn val="ctr"/>
        <c:lblOffset val="100"/>
        <c:noMultiLvlLbl val="0"/>
      </c:catAx>
      <c:spPr>
        <a:noFill/>
        <a:ln w="12700"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1.6868981481481478E-2"/>
          <c:y val="0.85744262184420139"/>
          <c:w val="0.98313101851851847"/>
          <c:h val="0.142557337517841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711382897487577"/>
          <c:y val="4.270806276703288E-2"/>
          <c:w val="0.4728098844560169"/>
          <c:h val="0.852694989964577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B9-44A0-8A1E-B122DBD076F4}"/>
              </c:ext>
            </c:extLst>
          </c:dPt>
          <c:dPt>
            <c:idx val="1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B9-44A0-8A1E-B122DBD076F4}"/>
              </c:ext>
            </c:extLst>
          </c:dPt>
          <c:dPt>
            <c:idx val="2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B9-44A0-8A1E-B122DBD076F4}"/>
              </c:ext>
            </c:extLst>
          </c:dPt>
          <c:dPt>
            <c:idx val="3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B9-44A0-8A1E-B122DBD076F4}"/>
              </c:ext>
            </c:extLst>
          </c:dPt>
          <c:dPt>
            <c:idx val="4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B9-44A0-8A1E-B122DBD076F4}"/>
              </c:ext>
            </c:extLst>
          </c:dPt>
          <c:dPt>
            <c:idx val="5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3B9-44A0-8A1E-B122DBD076F4}"/>
              </c:ext>
            </c:extLst>
          </c:dPt>
          <c:dPt>
            <c:idx val="6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3B9-44A0-8A1E-B122DBD076F4}"/>
              </c:ext>
            </c:extLst>
          </c:dPt>
          <c:dPt>
            <c:idx val="7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3B9-44A0-8A1E-B122DBD076F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3B9-44A0-8A1E-B122DBD076F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3B9-44A0-8A1E-B122DBD076F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3B9-44A0-8A1E-B122DBD076F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3B9-44A0-8A1E-B122DBD076F4}"/>
              </c:ext>
            </c:extLst>
          </c:dPt>
          <c:dPt>
            <c:idx val="12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3B9-44A0-8A1E-B122DBD076F4}"/>
              </c:ext>
            </c:extLst>
          </c:dPt>
          <c:dPt>
            <c:idx val="13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3B9-44A0-8A1E-B122DBD076F4}"/>
              </c:ext>
            </c:extLst>
          </c:dPt>
          <c:dPt>
            <c:idx val="14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3B9-44A0-8A1E-B122DBD076F4}"/>
              </c:ext>
            </c:extLst>
          </c:dPt>
          <c:dPt>
            <c:idx val="15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3B9-44A0-8A1E-B122DBD076F4}"/>
              </c:ext>
            </c:extLst>
          </c:dPt>
          <c:dPt>
            <c:idx val="16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3B9-44A0-8A1E-B122DBD076F4}"/>
              </c:ext>
            </c:extLst>
          </c:dPt>
          <c:dPt>
            <c:idx val="17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3B9-44A0-8A1E-B122DBD076F4}"/>
              </c:ext>
            </c:extLst>
          </c:dPt>
          <c:dPt>
            <c:idx val="18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3B9-44A0-8A1E-B122DBD076F4}"/>
              </c:ext>
            </c:extLst>
          </c:dPt>
          <c:dPt>
            <c:idx val="19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3B9-44A0-8A1E-B122DBD076F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D986-4B75-BA94-9CA7BE19954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986-4B75-BA94-9CA7BE19954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D986-4B75-BA94-9CA7BE1995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134F43B-16EE-4602-A63D-AF03A9A79AFF}" type="VALUE">
                      <a:rPr lang="en-US" b="0"/>
                      <a:pPr/>
                      <a:t>[REIKŠMĖ]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B9-44A0-8A1E-B122DBD076F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DA6AE8B-B6A3-40BF-945E-4F7A13D63D89}" type="VALUE">
                      <a:rPr lang="en-US" b="0"/>
                      <a:pPr/>
                      <a:t>[REIKŠMĖ]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D3B9-44A0-8A1E-B122DBD076F4}"/>
                </c:ext>
              </c:extLst>
            </c:dLbl>
            <c:numFmt formatCode="#,##0.00_ ;\–#,##0.0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 pav.'!$D$4:$D$20</c:f>
              <c:strCache>
                <c:ptCount val="17"/>
                <c:pt idx="0">
                  <c:v>PAJAMOS, IŠ VISO:</c:v>
                </c:pt>
                <c:pt idx="1">
                  <c:v>Kita</c:v>
                </c:pt>
                <c:pt idx="2">
                  <c:v>NPD padidinimas</c:v>
                </c:pt>
                <c:pt idx="3">
                  <c:v>PVM įstatymo 91 straipsnio 2 dalyje nustatytų apribojimų atsisakymas</c:v>
                </c:pt>
                <c:pt idx="4">
                  <c:v>Papildomas kredito įstaigų pelno mokestis</c:v>
                </c:pt>
                <c:pt idx="5">
                  <c:v>Akcizų didinimas alkoholiui, transporto priemonių taršos mokestis (2020 m.)</c:v>
                </c:pt>
                <c:pt idx="6">
                  <c:v>„Sodros“ pervedimų į privačius pensijų fondus sustabdymas keičiantis pensijų kaupimo sistemai</c:v>
                </c:pt>
                <c:pt idx="7">
                  <c:v>COVID-19 plano priemonės</c:v>
                </c:pt>
                <c:pt idx="8">
                  <c:v>IŠLAIDOS, IŠ VISO:</c:v>
                </c:pt>
                <c:pt idx="9">
                  <c:v>Kita</c:v>
                </c:pt>
                <c:pt idx="10">
                  <c:v>Socialinių išmokų bazinių dydžių indeksavimas</c:v>
                </c:pt>
                <c:pt idx="11">
                  <c:v>Įmokos už valstybės lėšomis draudžiamus asmenis</c:v>
                </c:pt>
                <c:pt idx="12">
                  <c:v>Išmokos vaikams padidinimas nuo 50 iki 60 eurų</c:v>
                </c:pt>
                <c:pt idx="13">
                  <c:v>COVID - 19 plano priemonės</c:v>
                </c:pt>
                <c:pt idx="14">
                  <c:v>DNR plano priemonės</c:v>
                </c:pt>
                <c:pt idx="15">
                  <c:v>Išlaidos darbo užmokesčiui</c:v>
                </c:pt>
                <c:pt idx="16">
                  <c:v>Valstybinio socialinio draudimo pensijų indeksavimas</c:v>
                </c:pt>
              </c:strCache>
            </c:strRef>
          </c:cat>
          <c:val>
            <c:numRef>
              <c:f>'15 pav.'!$E$4:$E$20</c:f>
              <c:numCache>
                <c:formatCode>0.00;\–0.00</c:formatCode>
                <c:ptCount val="17"/>
                <c:pt idx="0">
                  <c:v>-1.2831482867828425E-2</c:v>
                </c:pt>
                <c:pt idx="1">
                  <c:v>4.8591306760672595E-2</c:v>
                </c:pt>
                <c:pt idx="2">
                  <c:v>-0.13323422821474745</c:v>
                </c:pt>
                <c:pt idx="3">
                  <c:v>-5.8779806565329752E-2</c:v>
                </c:pt>
                <c:pt idx="4">
                  <c:v>-5.133436440038798E-2</c:v>
                </c:pt>
                <c:pt idx="5">
                  <c:v>4.349705685834402E-2</c:v>
                </c:pt>
                <c:pt idx="6">
                  <c:v>4.5456383743855001E-2</c:v>
                </c:pt>
                <c:pt idx="7">
                  <c:v>9.3068027061772113E-2</c:v>
                </c:pt>
                <c:pt idx="8">
                  <c:v>1.7751501582729585</c:v>
                </c:pt>
                <c:pt idx="9">
                  <c:v>0.15596242008667499</c:v>
                </c:pt>
                <c:pt idx="10">
                  <c:v>5.3881489351552271E-2</c:v>
                </c:pt>
                <c:pt idx="11">
                  <c:v>9.8358209652651796E-2</c:v>
                </c:pt>
                <c:pt idx="12">
                  <c:v>0.12343759378719249</c:v>
                </c:pt>
                <c:pt idx="13">
                  <c:v>0.18123773690976699</c:v>
                </c:pt>
                <c:pt idx="14">
                  <c:v>0.22199173612839501</c:v>
                </c:pt>
                <c:pt idx="15">
                  <c:v>0.4522126451759369</c:v>
                </c:pt>
                <c:pt idx="16">
                  <c:v>0.48806832718078802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3B9-44A0-8A1E-B122DBD07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-31"/>
        <c:axId val="333893432"/>
        <c:axId val="333888728"/>
      </c:barChart>
      <c:catAx>
        <c:axId val="33389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88728"/>
        <c:crosses val="autoZero"/>
        <c:auto val="0"/>
        <c:lblAlgn val="l"/>
        <c:lblOffset val="100"/>
        <c:noMultiLvlLbl val="0"/>
      </c:catAx>
      <c:valAx>
        <c:axId val="333888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3432"/>
        <c:crosses val="autoZero"/>
        <c:crossBetween val="between"/>
      </c:valAx>
      <c:spPr>
        <a:noFill/>
        <a:ln>
          <a:noFill/>
          <a:prstDash val="dash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lt-LT" sz="1000"/>
              <a:t>proc. BVP</a:t>
            </a:r>
          </a:p>
        </c:rich>
      </c:tx>
      <c:layout>
        <c:manualLayout>
          <c:xMode val="edge"/>
          <c:yMode val="edge"/>
          <c:x val="1.0395654717853222E-2"/>
          <c:y val="4.01057954507409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0808560388676E-2"/>
          <c:y val="0.12986136110807237"/>
          <c:w val="0.72273854553723438"/>
          <c:h val="0.675244993415228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 pav.'!$E$3:$E$3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7ABD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 pav.'!$D$4:$D$8</c:f>
              <c:strCache>
                <c:ptCount val="5"/>
                <c:pt idx="0">
                  <c:v>1. Vietos valdžios 
subsektorius</c:v>
                </c:pt>
                <c:pt idx="1">
                  <c:v>2. Socialinės apsaugos 
fondų subsektorius</c:v>
                </c:pt>
                <c:pt idx="2">
                  <c:v>3. Centrinės valdžios 
subsektorius</c:v>
                </c:pt>
                <c:pt idx="4">
                  <c:v>4. Valdžios sektorius</c:v>
                </c:pt>
              </c:strCache>
            </c:strRef>
          </c:cat>
          <c:val>
            <c:numRef>
              <c:f>'1 pav.'!$E$4:$E$8</c:f>
              <c:numCache>
                <c:formatCode>0.0;\–0.0</c:formatCode>
                <c:ptCount val="5"/>
                <c:pt idx="0">
                  <c:v>-0.1</c:v>
                </c:pt>
                <c:pt idx="1">
                  <c:v>-0.1</c:v>
                </c:pt>
                <c:pt idx="2">
                  <c:v>-8.6999999999999993</c:v>
                </c:pt>
                <c:pt idx="4">
                  <c:v>-8.9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A8E-4468-82D7-7F5A4DCD5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91538056"/>
        <c:axId val="491535104"/>
        <c:extLst/>
      </c:barChart>
      <c:catAx>
        <c:axId val="4915380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ysClr val="windowText" lastClr="000000">
                <a:lumMod val="15000"/>
                <a:lumOff val="85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91535104"/>
        <c:crosses val="autoZero"/>
        <c:auto val="1"/>
        <c:lblAlgn val="ctr"/>
        <c:lblOffset val="100"/>
        <c:noMultiLvlLbl val="0"/>
      </c:catAx>
      <c:valAx>
        <c:axId val="49153510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lt-LT"/>
          </a:p>
        </c:txPr>
        <c:crossAx val="491538056"/>
        <c:crosses val="autoZero"/>
        <c:crossBetween val="between"/>
        <c:majorUnit val="2"/>
      </c:valAx>
      <c:spPr>
        <a:noFill/>
        <a:ln w="12700">
          <a:noFill/>
          <a:prstDash val="dash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711382897487577"/>
          <c:y val="4.270806276703288E-2"/>
          <c:w val="0.4728098844560169"/>
          <c:h val="0.852694989964577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12-4372-9453-ACC8E68669E9}"/>
              </c:ext>
            </c:extLst>
          </c:dPt>
          <c:dPt>
            <c:idx val="1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12-4372-9453-ACC8E68669E9}"/>
              </c:ext>
            </c:extLst>
          </c:dPt>
          <c:dPt>
            <c:idx val="2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12-4372-9453-ACC8E68669E9}"/>
              </c:ext>
            </c:extLst>
          </c:dPt>
          <c:dPt>
            <c:idx val="3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12-4372-9453-ACC8E68669E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12-4372-9453-ACC8E68669E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712-4372-9453-ACC8E68669E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12-4372-9453-ACC8E68669E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12-4372-9453-ACC8E68669E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712-4372-9453-ACC8E68669E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712-4372-9453-ACC8E68669E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712-4372-9453-ACC8E68669E9}"/>
              </c:ext>
            </c:extLst>
          </c:dPt>
          <c:dPt>
            <c:idx val="11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712-4372-9453-ACC8E68669E9}"/>
              </c:ext>
            </c:extLst>
          </c:dPt>
          <c:dPt>
            <c:idx val="12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712-4372-9453-ACC8E68669E9}"/>
              </c:ext>
            </c:extLst>
          </c:dPt>
          <c:dPt>
            <c:idx val="13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712-4372-9453-ACC8E68669E9}"/>
              </c:ext>
            </c:extLst>
          </c:dPt>
          <c:dPt>
            <c:idx val="14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12-4372-9453-ACC8E68669E9}"/>
              </c:ext>
            </c:extLst>
          </c:dPt>
          <c:dPt>
            <c:idx val="15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12-4372-9453-ACC8E68669E9}"/>
              </c:ext>
            </c:extLst>
          </c:dPt>
          <c:dPt>
            <c:idx val="16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712-4372-9453-ACC8E68669E9}"/>
              </c:ext>
            </c:extLst>
          </c:dPt>
          <c:dPt>
            <c:idx val="17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712-4372-9453-ACC8E68669E9}"/>
              </c:ext>
            </c:extLst>
          </c:dPt>
          <c:dPt>
            <c:idx val="18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712-4372-9453-ACC8E68669E9}"/>
              </c:ext>
            </c:extLst>
          </c:dPt>
          <c:dPt>
            <c:idx val="19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712-4372-9453-ACC8E68669E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134F43B-16EE-4602-A63D-AF03A9A79AFF}" type="VALUE">
                      <a:rPr lang="en-US" b="0"/>
                      <a:pPr/>
                      <a:t>[REIKŠMĖ]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12-4372-9453-ACC8E68669E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DA6AE8B-B6A3-40BF-945E-4F7A13D63D89}" type="VALUE">
                      <a:rPr lang="en-US" b="1"/>
                      <a:pPr/>
                      <a:t>[REIKŠMĖ]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5712-4372-9453-ACC8E68669E9}"/>
                </c:ext>
              </c:extLst>
            </c:dLbl>
            <c:numFmt formatCode="#,##0.00_ ;\–#,##0.0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 pav. '!$D$4:$D$14</c:f>
              <c:strCache>
                <c:ptCount val="11"/>
                <c:pt idx="0">
                  <c:v>PAJAMOS, IŠ VISO:</c:v>
                </c:pt>
                <c:pt idx="1">
                  <c:v>Kita</c:v>
                </c:pt>
                <c:pt idx="2">
                  <c:v>Laikinas įmokų į II pakopos pensijų fondus sustabdymas, 
kuro akcizų ir mokesčių nepriemokos palūkanų normos sumažinimas</c:v>
                </c:pt>
                <c:pt idx="3">
                  <c:v>Naujojo ES finansinio laikotarpio lėšų naudojimas, „KredEx“ išlaidų keitimas ES lėšomis</c:v>
                </c:pt>
                <c:pt idx="4">
                  <c:v>IŠLAIDOS, IŠ VISO:</c:v>
                </c:pt>
                <c:pt idx="5">
                  <c:v>Pensijų didinimas</c:v>
                </c:pt>
                <c:pt idx="6">
                  <c:v>Strateginių įmonių akcijų pirkimas arba valstybės valdomų įstaigų kapitalo plėtra</c:v>
                </c:pt>
                <c:pt idx="7">
                  <c:v>Parama gynybai ir moksliniams tyrimams</c:v>
                </c:pt>
                <c:pt idx="8">
                  <c:v>Parama būstams per „KredEx“, kelių rekonstrukcija</c:v>
                </c:pt>
                <c:pt idx="9">
                  <c:v>Kelių projektai, gynyba ir IT investicijos, parama vietos valdžiai</c:v>
                </c:pt>
                <c:pt idx="10">
                  <c:v>Investicijos iš ES fondų ligoninėms, viešiesiems pastatams ir infrastruktūrai</c:v>
                </c:pt>
              </c:strCache>
            </c:strRef>
          </c:cat>
          <c:val>
            <c:numRef>
              <c:f>'16 pav. '!$E$4:$E$14</c:f>
              <c:numCache>
                <c:formatCode>0.00</c:formatCode>
                <c:ptCount val="11"/>
                <c:pt idx="0" formatCode="General">
                  <c:v>1.51</c:v>
                </c:pt>
                <c:pt idx="1">
                  <c:v>2.4999999999999911E-2</c:v>
                </c:pt>
                <c:pt idx="2" formatCode="General">
                  <c:v>0.38</c:v>
                </c:pt>
                <c:pt idx="3" formatCode="General">
                  <c:v>1.1100000000000001</c:v>
                </c:pt>
                <c:pt idx="4" formatCode="General">
                  <c:v>2.68</c:v>
                </c:pt>
                <c:pt idx="5" formatCode="General">
                  <c:v>0.19</c:v>
                </c:pt>
                <c:pt idx="6" formatCode="General">
                  <c:v>0.34</c:v>
                </c:pt>
                <c:pt idx="7" formatCode="General">
                  <c:v>0.43</c:v>
                </c:pt>
                <c:pt idx="8" formatCode="General">
                  <c:v>0.46</c:v>
                </c:pt>
                <c:pt idx="9">
                  <c:v>0.5</c:v>
                </c:pt>
                <c:pt idx="10" formatCode="General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5712-4372-9453-ACC8E686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-31"/>
        <c:axId val="333893432"/>
        <c:axId val="333888728"/>
      </c:barChart>
      <c:catAx>
        <c:axId val="33389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88728"/>
        <c:crosses val="autoZero"/>
        <c:auto val="0"/>
        <c:lblAlgn val="l"/>
        <c:lblOffset val="100"/>
        <c:noMultiLvlLbl val="0"/>
      </c:catAx>
      <c:valAx>
        <c:axId val="333888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3432"/>
        <c:crosses val="autoZero"/>
        <c:crossBetween val="between"/>
      </c:valAx>
      <c:spPr>
        <a:noFill/>
        <a:ln>
          <a:noFill/>
          <a:prstDash val="dash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711382897487577"/>
          <c:y val="4.270806276703288E-2"/>
          <c:w val="0.4728098844560169"/>
          <c:h val="0.852694989964577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73-4C5B-853F-E6A61FFB4A4B}"/>
              </c:ext>
            </c:extLst>
          </c:dPt>
          <c:dPt>
            <c:idx val="1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73-4C5B-853F-E6A61FFB4A4B}"/>
              </c:ext>
            </c:extLst>
          </c:dPt>
          <c:dPt>
            <c:idx val="2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73-4C5B-853F-E6A61FFB4A4B}"/>
              </c:ext>
            </c:extLst>
          </c:dPt>
          <c:dPt>
            <c:idx val="3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73-4C5B-853F-E6A61FFB4A4B}"/>
              </c:ext>
            </c:extLst>
          </c:dPt>
          <c:dPt>
            <c:idx val="4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73-4C5B-853F-E6A61FFB4A4B}"/>
              </c:ext>
            </c:extLst>
          </c:dPt>
          <c:dPt>
            <c:idx val="5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673-4C5B-853F-E6A61FFB4A4B}"/>
              </c:ext>
            </c:extLst>
          </c:dPt>
          <c:dPt>
            <c:idx val="6"/>
            <c:invertIfNegative val="0"/>
            <c:bubble3D val="0"/>
            <c:spPr>
              <a:solidFill>
                <a:srgbClr val="002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73-4C5B-853F-E6A61FFB4A4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673-4C5B-853F-E6A61FFB4A4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673-4C5B-853F-E6A61FFB4A4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673-4C5B-853F-E6A61FFB4A4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673-4C5B-853F-E6A61FFB4A4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673-4C5B-853F-E6A61FFB4A4B}"/>
              </c:ext>
            </c:extLst>
          </c:dPt>
          <c:dPt>
            <c:idx val="12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673-4C5B-853F-E6A61FFB4A4B}"/>
              </c:ext>
            </c:extLst>
          </c:dPt>
          <c:dPt>
            <c:idx val="13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673-4C5B-853F-E6A61FFB4A4B}"/>
              </c:ext>
            </c:extLst>
          </c:dPt>
          <c:dPt>
            <c:idx val="14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673-4C5B-853F-E6A61FFB4A4B}"/>
              </c:ext>
            </c:extLst>
          </c:dPt>
          <c:dPt>
            <c:idx val="15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673-4C5B-853F-E6A61FFB4A4B}"/>
              </c:ext>
            </c:extLst>
          </c:dPt>
          <c:dPt>
            <c:idx val="16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673-4C5B-853F-E6A61FFB4A4B}"/>
              </c:ext>
            </c:extLst>
          </c:dPt>
          <c:dPt>
            <c:idx val="17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673-4C5B-853F-E6A61FFB4A4B}"/>
              </c:ext>
            </c:extLst>
          </c:dPt>
          <c:dPt>
            <c:idx val="18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673-4C5B-853F-E6A61FFB4A4B}"/>
              </c:ext>
            </c:extLst>
          </c:dPt>
          <c:dPt>
            <c:idx val="19"/>
            <c:invertIfNegative val="0"/>
            <c:bubble3D val="0"/>
            <c:spPr>
              <a:solidFill>
                <a:srgbClr val="47AB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673-4C5B-853F-E6A61FFB4A4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134F43B-16EE-4602-A63D-AF03A9A79AFF}" type="VALUE">
                      <a:rPr lang="en-US" b="0"/>
                      <a:pPr/>
                      <a:t>[REIKŠMĖ]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673-4C5B-853F-E6A61FFB4A4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DA6AE8B-B6A3-40BF-945E-4F7A13D63D89}" type="VALUE">
                      <a:rPr lang="en-US" b="0"/>
                      <a:pPr/>
                      <a:t>[REIKŠMĖ]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7673-4C5B-853F-E6A61FFB4A4B}"/>
                </c:ext>
              </c:extLst>
            </c:dLbl>
            <c:numFmt formatCode="#,##0.00_ ;\–#,##0.0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 pav. '!$D$4:$D$16</c:f>
              <c:strCache>
                <c:ptCount val="13"/>
                <c:pt idx="0">
                  <c:v>PAJAMOS, IŠ VISO:</c:v>
                </c:pt>
                <c:pt idx="1">
                  <c:v>Kita</c:v>
                </c:pt>
                <c:pt idx="2">
                  <c:v>VSD įmokos sumažinimas 1 proc. p. (nuo 35,09% iki 34,09%)
</c:v>
                </c:pt>
                <c:pt idx="3">
                  <c:v>Diferencijuotos neapmokestinamos pajamų minimumo ribos didinimas iki 1800 eurų per mėnesį</c:v>
                </c:pt>
                <c:pt idx="4">
                  <c:v>VSD minimalios įmokos įvedimas ir alternatyvių mokesčių režimų pertvarkymas</c:v>
                </c:pt>
                <c:pt idx="5">
                  <c:v>UAB „Latvenergo“ dividendų numatymas</c:v>
                </c:pt>
                <c:pt idx="6">
                  <c:v>Padidinto sveikatos priežiūros darbuotojų ir pedagogų darbo užmokesčio grįžtamasis poveikis</c:v>
                </c:pt>
                <c:pt idx="7">
                  <c:v>IŠLAIDOS, IŠ VISO:</c:v>
                </c:pt>
                <c:pt idx="8">
                  <c:v>Kita</c:v>
                </c:pt>
                <c:pt idx="9">
                  <c:v>Sumažinamas valstybinių kelių priežiūros ir atnaujinimo finansavimas</c:v>
                </c:pt>
                <c:pt idx="10">
                  <c:v>Elektros energijos finansavimas vartotojams</c:v>
                </c:pt>
                <c:pt idx="11">
                  <c:v>Minimalios pensijos kėlimas</c:v>
                </c:pt>
                <c:pt idx="12">
                  <c:v>Medicinos darbuotojų ir pedagogų darbo užmokesčio didinimas</c:v>
                </c:pt>
              </c:strCache>
            </c:strRef>
          </c:cat>
          <c:val>
            <c:numRef>
              <c:f>'17 pav. '!$E$4:$E$16</c:f>
              <c:numCache>
                <c:formatCode>0.0;\–0.0</c:formatCode>
                <c:ptCount val="13"/>
                <c:pt idx="0">
                  <c:v>0.71</c:v>
                </c:pt>
                <c:pt idx="1">
                  <c:v>0.16999999999999993</c:v>
                </c:pt>
                <c:pt idx="2">
                  <c:v>-0.25</c:v>
                </c:pt>
                <c:pt idx="3">
                  <c:v>-0.14000000000000001</c:v>
                </c:pt>
                <c:pt idx="4">
                  <c:v>0.27</c:v>
                </c:pt>
                <c:pt idx="5">
                  <c:v>0.3</c:v>
                </c:pt>
                <c:pt idx="6">
                  <c:v>0.39</c:v>
                </c:pt>
                <c:pt idx="7">
                  <c:v>1.01</c:v>
                </c:pt>
                <c:pt idx="8">
                  <c:v>0.2400000000000001</c:v>
                </c:pt>
                <c:pt idx="9">
                  <c:v>-0.17</c:v>
                </c:pt>
                <c:pt idx="10">
                  <c:v>0.11</c:v>
                </c:pt>
                <c:pt idx="11">
                  <c:v>0.17</c:v>
                </c:pt>
                <c:pt idx="1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7673-4C5B-853F-E6A61FFB4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2"/>
        <c:overlap val="-31"/>
        <c:axId val="333893432"/>
        <c:axId val="333888728"/>
      </c:barChart>
      <c:catAx>
        <c:axId val="33389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88728"/>
        <c:crosses val="autoZero"/>
        <c:auto val="0"/>
        <c:lblAlgn val="l"/>
        <c:lblOffset val="100"/>
        <c:noMultiLvlLbl val="0"/>
      </c:catAx>
      <c:valAx>
        <c:axId val="333888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3432"/>
        <c:crosses val="autoZero"/>
        <c:crossBetween val="between"/>
      </c:valAx>
      <c:spPr>
        <a:noFill/>
        <a:ln>
          <a:noFill/>
          <a:prstDash val="dash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28052146576735E-2"/>
          <c:y val="6.6444440440368291E-2"/>
          <c:w val="0.86877639598139589"/>
          <c:h val="0.5452691640089611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pav.'!$F$3</c:f>
              <c:strCache>
                <c:ptCount val="1"/>
                <c:pt idx="0">
                  <c:v>GPM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pav.'!$F$4:$F$12</c:f>
              <c:numCache>
                <c:formatCode>0.0;\–0.0</c:formatCode>
                <c:ptCount val="9"/>
                <c:pt idx="0">
                  <c:v>3.0739999999999998</c:v>
                </c:pt>
                <c:pt idx="1">
                  <c:v>14.393000000000001</c:v>
                </c:pt>
                <c:pt idx="2">
                  <c:v>4.9800000000000004</c:v>
                </c:pt>
                <c:pt idx="3">
                  <c:v>-32.850999999999999</c:v>
                </c:pt>
                <c:pt idx="4">
                  <c:v>-55.506</c:v>
                </c:pt>
                <c:pt idx="5">
                  <c:v>-36.412999999999997</c:v>
                </c:pt>
                <c:pt idx="6">
                  <c:v>-68.603999999999999</c:v>
                </c:pt>
                <c:pt idx="7">
                  <c:v>-90.302000000000007</c:v>
                </c:pt>
                <c:pt idx="8">
                  <c:v>-100.956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2-459F-96E4-FCA9867602C6}"/>
            </c:ext>
          </c:extLst>
        </c:ser>
        <c:ser>
          <c:idx val="2"/>
          <c:order val="2"/>
          <c:tx>
            <c:strRef>
              <c:f>'2 pav.'!$G$3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pav.'!$G$4:$G$12</c:f>
              <c:numCache>
                <c:formatCode>0.0;\–0.0</c:formatCode>
                <c:ptCount val="9"/>
                <c:pt idx="0">
                  <c:v>1.0309999999999999</c:v>
                </c:pt>
                <c:pt idx="1">
                  <c:v>1.3640000000000001</c:v>
                </c:pt>
                <c:pt idx="2">
                  <c:v>-20.844000000000001</c:v>
                </c:pt>
                <c:pt idx="3">
                  <c:v>-25.31</c:v>
                </c:pt>
                <c:pt idx="4">
                  <c:v>-31.472999999999999</c:v>
                </c:pt>
                <c:pt idx="5">
                  <c:v>-75.147000000000006</c:v>
                </c:pt>
                <c:pt idx="6">
                  <c:v>-72.989000000000004</c:v>
                </c:pt>
                <c:pt idx="7">
                  <c:v>-61.981000000000002</c:v>
                </c:pt>
                <c:pt idx="8">
                  <c:v>-76.444999999999993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82-459F-96E4-FCA9867602C6}"/>
            </c:ext>
          </c:extLst>
        </c:ser>
        <c:ser>
          <c:idx val="3"/>
          <c:order val="3"/>
          <c:tx>
            <c:strRef>
              <c:f>'2 pav.'!$H$3</c:f>
              <c:strCache>
                <c:ptCount val="1"/>
                <c:pt idx="0">
                  <c:v>PVM</c:v>
                </c:pt>
              </c:strCache>
            </c:strRef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pav.'!$H$4:$H$12</c:f>
              <c:numCache>
                <c:formatCode>0.0;\–0.0</c:formatCode>
                <c:ptCount val="9"/>
                <c:pt idx="0">
                  <c:v>0.34100000000000003</c:v>
                </c:pt>
                <c:pt idx="1">
                  <c:v>3.4220000000000002</c:v>
                </c:pt>
                <c:pt idx="2">
                  <c:v>-67.661000000000001</c:v>
                </c:pt>
                <c:pt idx="3">
                  <c:v>-228.47900000000001</c:v>
                </c:pt>
                <c:pt idx="4">
                  <c:v>-370.21199999999999</c:v>
                </c:pt>
                <c:pt idx="5">
                  <c:v>-443.88299999999998</c:v>
                </c:pt>
                <c:pt idx="6">
                  <c:v>-518.82600000000002</c:v>
                </c:pt>
                <c:pt idx="7">
                  <c:v>-537.86099999999999</c:v>
                </c:pt>
                <c:pt idx="8">
                  <c:v>-574.76599999999996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82-459F-96E4-FCA9867602C6}"/>
            </c:ext>
          </c:extLst>
        </c:ser>
        <c:ser>
          <c:idx val="4"/>
          <c:order val="4"/>
          <c:tx>
            <c:strRef>
              <c:f>'2 pav.'!$I$3</c:f>
              <c:strCache>
                <c:ptCount val="1"/>
                <c:pt idx="0">
                  <c:v>Akcizai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pav.'!$I$4:$I$12</c:f>
              <c:numCache>
                <c:formatCode>0.0;\–0.0</c:formatCode>
                <c:ptCount val="9"/>
                <c:pt idx="0">
                  <c:v>0.10100000000000001</c:v>
                </c:pt>
                <c:pt idx="1">
                  <c:v>1.046</c:v>
                </c:pt>
                <c:pt idx="2">
                  <c:v>3.2280000000000002</c:v>
                </c:pt>
                <c:pt idx="3">
                  <c:v>-2.54</c:v>
                </c:pt>
                <c:pt idx="4">
                  <c:v>-29.725000000000001</c:v>
                </c:pt>
                <c:pt idx="5">
                  <c:v>-58.612000000000002</c:v>
                </c:pt>
                <c:pt idx="6">
                  <c:v>-51.942999999999998</c:v>
                </c:pt>
                <c:pt idx="7">
                  <c:v>-48.393999999999998</c:v>
                </c:pt>
                <c:pt idx="8">
                  <c:v>-49.790999999999997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82-459F-96E4-FCA9867602C6}"/>
            </c:ext>
          </c:extLst>
        </c:ser>
        <c:ser>
          <c:idx val="5"/>
          <c:order val="5"/>
          <c:tx>
            <c:strRef>
              <c:f>'2 pav.'!$J$3</c:f>
              <c:strCache>
                <c:ptCount val="1"/>
                <c:pt idx="0">
                  <c:v>Dividendai ir valstybės įmonių pelno įmokos</c:v>
                </c:pt>
              </c:strCache>
            </c:strRef>
          </c:tx>
          <c:spPr>
            <a:solidFill>
              <a:srgbClr val="D1D1D1"/>
            </a:solidFill>
            <a:ln w="0"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pav.'!$J$4:$J$12</c:f>
              <c:numCache>
                <c:formatCode>0.0;\–0.0</c:formatCode>
                <c:ptCount val="9"/>
                <c:pt idx="0">
                  <c:v>0</c:v>
                </c:pt>
                <c:pt idx="1">
                  <c:v>4.0000000000000001E-3</c:v>
                </c:pt>
                <c:pt idx="2">
                  <c:v>5.5E-2</c:v>
                </c:pt>
                <c:pt idx="3">
                  <c:v>1.3979999999999999</c:v>
                </c:pt>
                <c:pt idx="4">
                  <c:v>-57.265999999999998</c:v>
                </c:pt>
                <c:pt idx="5">
                  <c:v>-68.942999999999998</c:v>
                </c:pt>
                <c:pt idx="6">
                  <c:v>-81.692999999999998</c:v>
                </c:pt>
                <c:pt idx="7">
                  <c:v>-81.608000000000004</c:v>
                </c:pt>
                <c:pt idx="8">
                  <c:v>-29.335999999999999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82-459F-96E4-FCA9867602C6}"/>
            </c:ext>
          </c:extLst>
        </c:ser>
        <c:ser>
          <c:idx val="6"/>
          <c:order val="6"/>
          <c:tx>
            <c:strRef>
              <c:f>'2 pav.'!$K$3</c:f>
              <c:strCache>
                <c:ptCount val="1"/>
                <c:pt idx="0">
                  <c:v>Mokesčiai už aplinkos teršimą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pav.'!$K$4:$K$12</c:f>
            </c:numRef>
          </c:val>
          <c:extLst>
            <c:ext xmlns:c16="http://schemas.microsoft.com/office/drawing/2014/chart" uri="{C3380CC4-5D6E-409C-BE32-E72D297353CC}">
              <c16:uniqueId val="{00000006-7E82-459F-96E4-FCA9867602C6}"/>
            </c:ext>
          </c:extLst>
        </c:ser>
        <c:ser>
          <c:idx val="7"/>
          <c:order val="7"/>
          <c:tx>
            <c:strRef>
              <c:f>'2 pav.'!$L$3</c:f>
              <c:strCache>
                <c:ptCount val="1"/>
                <c:pt idx="0">
                  <c:v>Tarptautinės prekybos ir sandorių mokesčiai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pav.'!$L$4:$L$12</c:f>
            </c:numRef>
          </c:val>
          <c:extLst>
            <c:ext xmlns:c16="http://schemas.microsoft.com/office/drawing/2014/chart" uri="{C3380CC4-5D6E-409C-BE32-E72D297353CC}">
              <c16:uniqueId val="{00000007-7E82-459F-96E4-FCA9867602C6}"/>
            </c:ext>
          </c:extLst>
        </c:ser>
        <c:ser>
          <c:idx val="9"/>
          <c:order val="9"/>
          <c:tx>
            <c:strRef>
              <c:f>'2 pav.'!$N$3</c:f>
              <c:strCache>
                <c:ptCount val="1"/>
                <c:pt idx="0">
                  <c:v>Žemės realizavimo pajamos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pav.'!$N$4:$N$12</c:f>
              <c:numCache>
                <c:formatCode>0.0;\–0.0</c:formatCode>
                <c:ptCount val="9"/>
                <c:pt idx="0">
                  <c:v>1.399</c:v>
                </c:pt>
                <c:pt idx="1">
                  <c:v>1.0940000000000001</c:v>
                </c:pt>
                <c:pt idx="2">
                  <c:v>0.93400000000000005</c:v>
                </c:pt>
                <c:pt idx="3">
                  <c:v>0.44600000000000001</c:v>
                </c:pt>
                <c:pt idx="4">
                  <c:v>-2.1219999999999999</c:v>
                </c:pt>
                <c:pt idx="5">
                  <c:v>-3.5510000000000002</c:v>
                </c:pt>
                <c:pt idx="6">
                  <c:v>-4.6219999999999999</c:v>
                </c:pt>
                <c:pt idx="7">
                  <c:v>-0.66500000000000004</c:v>
                </c:pt>
                <c:pt idx="8">
                  <c:v>-7.0469999999999997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E82-459F-96E4-FCA9867602C6}"/>
            </c:ext>
          </c:extLst>
        </c:ser>
        <c:ser>
          <c:idx val="10"/>
          <c:order val="10"/>
          <c:tx>
            <c:strRef>
              <c:f>'2 pav.'!$O$3</c:f>
              <c:strCache>
                <c:ptCount val="1"/>
                <c:pt idx="0">
                  <c:v>Kitas materialusis ir nematerialusis turtas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pav.'!$O$4:$O$12</c:f>
            </c:numRef>
          </c:val>
          <c:extLst>
            <c:ext xmlns:c16="http://schemas.microsoft.com/office/drawing/2014/chart" uri="{C3380CC4-5D6E-409C-BE32-E72D297353CC}">
              <c16:uniqueId val="{0000000A-7E82-459F-96E4-FCA9867602C6}"/>
            </c:ext>
          </c:extLst>
        </c:ser>
        <c:ser>
          <c:idx val="11"/>
          <c:order val="11"/>
          <c:tx>
            <c:strRef>
              <c:f>'2 pav.'!$P$3</c:f>
              <c:strCache>
                <c:ptCount val="1"/>
                <c:pt idx="0">
                  <c:v>Visos kitos neišvardytos pajamos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 pav.'!$P$4:$P$12</c:f>
              <c:numCache>
                <c:formatCode>0.0;\–0.0</c:formatCode>
                <c:ptCount val="9"/>
                <c:pt idx="0">
                  <c:v>-0.68299999999999961</c:v>
                </c:pt>
                <c:pt idx="1">
                  <c:v>-3.6729999999999992</c:v>
                </c:pt>
                <c:pt idx="2">
                  <c:v>1.4059999999999988</c:v>
                </c:pt>
                <c:pt idx="3">
                  <c:v>-17.67900000000002</c:v>
                </c:pt>
                <c:pt idx="4">
                  <c:v>-13.0270000000001</c:v>
                </c:pt>
                <c:pt idx="5">
                  <c:v>-31.5289999999999</c:v>
                </c:pt>
                <c:pt idx="6">
                  <c:v>-30.297000000000097</c:v>
                </c:pt>
                <c:pt idx="7">
                  <c:v>-50.846000000000011</c:v>
                </c:pt>
                <c:pt idx="8">
                  <c:v>-49.345000000000006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B-4028-9AE6-8D5F53EF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546144"/>
        <c:axId val="418547320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'2 pav.'!$M$3</c15:sqref>
                        </c15:formulaRef>
                      </c:ext>
                    </c:extLst>
                    <c:strCache>
                      <c:ptCount val="1"/>
                      <c:pt idx="0">
                        <c:v>Kitos neišvardytos pajamos</c:v>
                      </c:pt>
                    </c:strCache>
                  </c:strRef>
                </c:tx>
                <c:spPr>
                  <a:solidFill>
                    <a:schemeClr val="accent3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 pav.'!$D$4:$D$12</c15:sqref>
                        </c15:formulaRef>
                      </c:ext>
                    </c:extLst>
                    <c:strCache>
                      <c:ptCount val="9"/>
                      <c:pt idx="0">
                        <c:v>Sausis</c:v>
                      </c:pt>
                      <c:pt idx="1">
                        <c:v>Vasaris</c:v>
                      </c:pt>
                      <c:pt idx="2">
                        <c:v>Kovas</c:v>
                      </c:pt>
                      <c:pt idx="3">
                        <c:v>Balandis</c:v>
                      </c:pt>
                      <c:pt idx="4">
                        <c:v>Gegužė</c:v>
                      </c:pt>
                      <c:pt idx="5">
                        <c:v>Birželis</c:v>
                      </c:pt>
                      <c:pt idx="6">
                        <c:v>Liepa</c:v>
                      </c:pt>
                      <c:pt idx="7">
                        <c:v>Rugpjūtis</c:v>
                      </c:pt>
                      <c:pt idx="8">
                        <c:v>Rugsėjis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 pav.'!$M$4:$M$12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8-7E82-459F-96E4-FCA9867602C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'2 pav.'!$E$3</c:f>
              <c:strCache>
                <c:ptCount val="1"/>
                <c:pt idx="0">
                  <c:v>Bendro plano vykdymas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'2 pav.'!$E$4:$E$12</c:f>
              <c:numCache>
                <c:formatCode>0.0;\–0.0</c:formatCode>
                <c:ptCount val="9"/>
                <c:pt idx="0">
                  <c:v>5.2629999999999999</c:v>
                </c:pt>
                <c:pt idx="1">
                  <c:v>17.649999999999999</c:v>
                </c:pt>
                <c:pt idx="2">
                  <c:v>-77.902000000000001</c:v>
                </c:pt>
                <c:pt idx="3">
                  <c:v>-305.90699999999998</c:v>
                </c:pt>
                <c:pt idx="4">
                  <c:v>-559.33100000000002</c:v>
                </c:pt>
                <c:pt idx="5">
                  <c:v>-718.07799999999997</c:v>
                </c:pt>
                <c:pt idx="6">
                  <c:v>-828.97400000000005</c:v>
                </c:pt>
                <c:pt idx="7">
                  <c:v>-871.65700000000004</c:v>
                </c:pt>
                <c:pt idx="8">
                  <c:v>-887.68600000000004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2-459F-96E4-FCA98676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46144"/>
        <c:axId val="418547320"/>
      </c:lineChart>
      <c:catAx>
        <c:axId val="4185461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8547320"/>
        <c:crosses val="autoZero"/>
        <c:auto val="0"/>
        <c:lblAlgn val="ctr"/>
        <c:lblOffset val="100"/>
        <c:noMultiLvlLbl val="0"/>
      </c:catAx>
      <c:valAx>
        <c:axId val="41854732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_ ;\–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185461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31014225355664E-3"/>
          <c:y val="0.70799733168745826"/>
          <c:w val="0.99111689857746443"/>
          <c:h val="0.290060555363604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571741032370957E-2"/>
          <c:y val="9.9084528159544744E-2"/>
          <c:w val="0.86914475896698484"/>
          <c:h val="0.59570378905888799"/>
        </c:manualLayout>
      </c:layout>
      <c:lineChart>
        <c:grouping val="standard"/>
        <c:varyColors val="0"/>
        <c:ser>
          <c:idx val="1"/>
          <c:order val="0"/>
          <c:tx>
            <c:strRef>
              <c:f>'3 pav.'!$D$5</c:f>
              <c:strCache>
                <c:ptCount val="1"/>
                <c:pt idx="0">
                  <c:v>Pajamos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'3 pav.'!$E$4:$Y$4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</c:numCache>
            </c:numRef>
          </c:cat>
          <c:val>
            <c:numRef>
              <c:f>'3 pav.'!$E$5:$Y$5</c:f>
              <c:numCache>
                <c:formatCode>General</c:formatCode>
                <c:ptCount val="21"/>
                <c:pt idx="0">
                  <c:v>673.13699999999994</c:v>
                </c:pt>
                <c:pt idx="1">
                  <c:v>609.46600000000001</c:v>
                </c:pt>
                <c:pt idx="2">
                  <c:v>689.15499999999997</c:v>
                </c:pt>
                <c:pt idx="3">
                  <c:v>684.01400000000001</c:v>
                </c:pt>
                <c:pt idx="4">
                  <c:v>763.495</c:v>
                </c:pt>
                <c:pt idx="5">
                  <c:v>947.04</c:v>
                </c:pt>
                <c:pt idx="6">
                  <c:v>739.64800000000002</c:v>
                </c:pt>
                <c:pt idx="7">
                  <c:v>667.98400000000004</c:v>
                </c:pt>
                <c:pt idx="8">
                  <c:v>740.52700000000004</c:v>
                </c:pt>
                <c:pt idx="9">
                  <c:v>681.71900000000005</c:v>
                </c:pt>
                <c:pt idx="10">
                  <c:v>664.57399999999996</c:v>
                </c:pt>
                <c:pt idx="11">
                  <c:v>856.351</c:v>
                </c:pt>
                <c:pt idx="12">
                  <c:v>817.33100000000002</c:v>
                </c:pt>
                <c:pt idx="13">
                  <c:v>634.76400000000001</c:v>
                </c:pt>
                <c:pt idx="14">
                  <c:v>595.452</c:v>
                </c:pt>
                <c:pt idx="15">
                  <c:v>482.60399999999998</c:v>
                </c:pt>
                <c:pt idx="16">
                  <c:v>615.46699999999998</c:v>
                </c:pt>
                <c:pt idx="17">
                  <c:v>848.66200000000003</c:v>
                </c:pt>
                <c:pt idx="18">
                  <c:v>720.13699999999994</c:v>
                </c:pt>
                <c:pt idx="19">
                  <c:v>701.17</c:v>
                </c:pt>
                <c:pt idx="20">
                  <c:v>812.846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A-4223-906F-6CB56B34A729}"/>
            </c:ext>
          </c:extLst>
        </c:ser>
        <c:ser>
          <c:idx val="2"/>
          <c:order val="1"/>
          <c:tx>
            <c:strRef>
              <c:f>'3 pav.'!$D$6</c:f>
              <c:strCache>
                <c:ptCount val="1"/>
                <c:pt idx="0">
                  <c:v>Išlaidos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'3 pav.'!$E$4:$Y$4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</c:numCache>
            </c:numRef>
          </c:cat>
          <c:val>
            <c:numRef>
              <c:f>'3 pav.'!$E$6:$Y$6</c:f>
              <c:numCache>
                <c:formatCode>General</c:formatCode>
                <c:ptCount val="21"/>
                <c:pt idx="0">
                  <c:v>556.55790000000002</c:v>
                </c:pt>
                <c:pt idx="1">
                  <c:v>690.08749999999998</c:v>
                </c:pt>
                <c:pt idx="2">
                  <c:v>659.58780000000002</c:v>
                </c:pt>
                <c:pt idx="3">
                  <c:v>666.48869999999999</c:v>
                </c:pt>
                <c:pt idx="4">
                  <c:v>714.63159999999993</c:v>
                </c:pt>
                <c:pt idx="5">
                  <c:v>835.76149999999996</c:v>
                </c:pt>
                <c:pt idx="6">
                  <c:v>769.61530000000096</c:v>
                </c:pt>
                <c:pt idx="7">
                  <c:v>571.72930000000008</c:v>
                </c:pt>
                <c:pt idx="8">
                  <c:v>769.63639999999998</c:v>
                </c:pt>
                <c:pt idx="9">
                  <c:v>888.07379999999898</c:v>
                </c:pt>
                <c:pt idx="10">
                  <c:v>690.61680000000001</c:v>
                </c:pt>
                <c:pt idx="11">
                  <c:v>1614.8133</c:v>
                </c:pt>
                <c:pt idx="12">
                  <c:v>586.6</c:v>
                </c:pt>
                <c:pt idx="13">
                  <c:v>837.98800000000006</c:v>
                </c:pt>
                <c:pt idx="14">
                  <c:v>834.37459999999999</c:v>
                </c:pt>
                <c:pt idx="15">
                  <c:v>900.83690000000001</c:v>
                </c:pt>
                <c:pt idx="16">
                  <c:v>1035.9302</c:v>
                </c:pt>
                <c:pt idx="17">
                  <c:v>1079.8354999999999</c:v>
                </c:pt>
                <c:pt idx="18">
                  <c:v>1152.0871000000002</c:v>
                </c:pt>
                <c:pt idx="19">
                  <c:v>974.39760000000103</c:v>
                </c:pt>
                <c:pt idx="20">
                  <c:v>921.97539999999901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A-4223-906F-6CB56B34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798088"/>
        <c:axId val="431797696"/>
      </c:lineChart>
      <c:catAx>
        <c:axId val="4317980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7976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80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34981828302390039"/>
          <c:y val="0.84439664554125859"/>
          <c:w val="0.3062542955326461"/>
          <c:h val="7.9722595651153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1345926707144116E-2"/>
          <c:y val="8.6805275922788139E-2"/>
          <c:w val="0.59481153202741355"/>
          <c:h val="0.814313946759259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 pav.'!$F$3</c:f>
              <c:strCache>
                <c:ptCount val="1"/>
                <c:pt idx="0">
                  <c:v>Draudėjų VSD įmokos</c:v>
                </c:pt>
              </c:strCache>
            </c:strRef>
          </c:tx>
          <c:spPr>
            <a:solidFill>
              <a:srgbClr val="D1D1D1"/>
            </a:solidFill>
            <a:ln w="25400">
              <a:noFill/>
            </a:ln>
          </c:spPr>
          <c:invertIfNegative val="0"/>
          <c:cat>
            <c:strRef>
              <c:f>'4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'4 pav.'!$F$4:$F$12</c:f>
              <c:numCache>
                <c:formatCode>0.0;\–0.0</c:formatCode>
                <c:ptCount val="9"/>
                <c:pt idx="0">
                  <c:v>-4</c:v>
                </c:pt>
                <c:pt idx="1">
                  <c:v>-1.2000000000000028</c:v>
                </c:pt>
                <c:pt idx="2">
                  <c:v>-1.6000000000000014</c:v>
                </c:pt>
                <c:pt idx="3">
                  <c:v>-4.7000000000000028</c:v>
                </c:pt>
                <c:pt idx="4">
                  <c:v>-9.3000000000000007</c:v>
                </c:pt>
                <c:pt idx="5">
                  <c:v>-10.900000000000002</c:v>
                </c:pt>
                <c:pt idx="6">
                  <c:v>-10.700000000000003</c:v>
                </c:pt>
                <c:pt idx="7">
                  <c:v>-10.500000000000004</c:v>
                </c:pt>
                <c:pt idx="8">
                  <c:v>-9.8000000000000007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D-4A99-884C-D2F8159D371E}"/>
            </c:ext>
          </c:extLst>
        </c:ser>
        <c:ser>
          <c:idx val="2"/>
          <c:order val="1"/>
          <c:tx>
            <c:strRef>
              <c:f>'4 pav.'!$G$3</c:f>
              <c:strCache>
                <c:ptCount val="1"/>
                <c:pt idx="0">
                  <c:v>Apdraustųjų VSD įmokos</c:v>
                </c:pt>
              </c:strCache>
            </c:strRef>
          </c:tx>
          <c:spPr>
            <a:solidFill>
              <a:srgbClr val="47ABD9"/>
            </a:solidFill>
            <a:ln w="25400">
              <a:noFill/>
            </a:ln>
          </c:spPr>
          <c:invertIfNegative val="0"/>
          <c:cat>
            <c:strRef>
              <c:f>'4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'4 pav.'!$G$4:$G$12</c:f>
              <c:numCache>
                <c:formatCode>0.0;\–0.0</c:formatCode>
                <c:ptCount val="9"/>
                <c:pt idx="0">
                  <c:v>-41.400000000000006</c:v>
                </c:pt>
                <c:pt idx="1">
                  <c:v>-30.800000000000011</c:v>
                </c:pt>
                <c:pt idx="2">
                  <c:v>-29.500000000000028</c:v>
                </c:pt>
                <c:pt idx="3">
                  <c:v>-73.500000000000028</c:v>
                </c:pt>
                <c:pt idx="4">
                  <c:v>-123.30000000000004</c:v>
                </c:pt>
                <c:pt idx="5">
                  <c:v>-140.30000000000004</c:v>
                </c:pt>
                <c:pt idx="6">
                  <c:v>-151.90000000000003</c:v>
                </c:pt>
                <c:pt idx="7">
                  <c:v>-163.80000000000004</c:v>
                </c:pt>
                <c:pt idx="8">
                  <c:v>-160.90000000000003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D-4A99-884C-D2F8159D371E}"/>
            </c:ext>
          </c:extLst>
        </c:ser>
        <c:ser>
          <c:idx val="0"/>
          <c:order val="2"/>
          <c:tx>
            <c:strRef>
              <c:f>'4 pav.'!$H$3</c:f>
              <c:strCache>
                <c:ptCount val="1"/>
                <c:pt idx="0">
                  <c:v>Savarankiškai dirbančių asmenų VSD įmokos</c:v>
                </c:pt>
              </c:strCache>
            </c:strRef>
          </c:tx>
          <c:spPr>
            <a:solidFill>
              <a:srgbClr val="00244D"/>
            </a:solidFill>
          </c:spPr>
          <c:invertIfNegative val="0"/>
          <c:cat>
            <c:strRef>
              <c:f>'4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'4 pav.'!$H$4:$H$12</c:f>
              <c:numCache>
                <c:formatCode>0.0;\–0.0</c:formatCode>
                <c:ptCount val="9"/>
                <c:pt idx="0">
                  <c:v>2</c:v>
                </c:pt>
                <c:pt idx="1">
                  <c:v>2.5</c:v>
                </c:pt>
                <c:pt idx="2">
                  <c:v>-0.10000000000000053</c:v>
                </c:pt>
                <c:pt idx="3">
                  <c:v>-15.100000000000001</c:v>
                </c:pt>
                <c:pt idx="4">
                  <c:v>-11.700000000000001</c:v>
                </c:pt>
                <c:pt idx="5">
                  <c:v>6.1</c:v>
                </c:pt>
                <c:pt idx="6">
                  <c:v>10.4</c:v>
                </c:pt>
                <c:pt idx="7">
                  <c:v>10.9</c:v>
                </c:pt>
                <c:pt idx="8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5D-4A99-884C-D2F8159D371E}"/>
            </c:ext>
          </c:extLst>
        </c:ser>
        <c:ser>
          <c:idx val="3"/>
          <c:order val="3"/>
          <c:tx>
            <c:strRef>
              <c:f>'4 pav.'!$I$3</c:f>
              <c:strCache>
                <c:ptCount val="1"/>
                <c:pt idx="0">
                  <c:v>Asignavimai iš Lietuvos Respublikos valstybės biudžeto</c:v>
                </c:pt>
              </c:strCache>
            </c:strRef>
          </c:tx>
          <c:spPr>
            <a:solidFill>
              <a:srgbClr val="8D8473">
                <a:lumMod val="60000"/>
                <a:lumOff val="40000"/>
              </a:srgbClr>
            </a:solidFill>
            <a:ln>
              <a:noFill/>
            </a:ln>
          </c:spPr>
          <c:invertIfNegative val="0"/>
          <c:cat>
            <c:strRef>
              <c:f>'4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'4 pav.'!$I$4:$I$12</c:f>
              <c:numCache>
                <c:formatCode>0.0;\–0.0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-0.10000000000002274</c:v>
                </c:pt>
                <c:pt idx="4">
                  <c:v>-0.20000000000004547</c:v>
                </c:pt>
                <c:pt idx="5">
                  <c:v>79.999999999999943</c:v>
                </c:pt>
                <c:pt idx="6">
                  <c:v>79.699999999999932</c:v>
                </c:pt>
                <c:pt idx="7">
                  <c:v>80.599999999999909</c:v>
                </c:pt>
                <c:pt idx="8">
                  <c:v>81.199999999999903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45D-4A99-884C-D2F8159D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9468832"/>
        <c:axId val="619453544"/>
        <c:extLst/>
      </c:barChart>
      <c:lineChart>
        <c:grouping val="standard"/>
        <c:varyColors val="0"/>
        <c:ser>
          <c:idx val="4"/>
          <c:order val="4"/>
          <c:tx>
            <c:strRef>
              <c:f>'4 pav.'!$E$3</c:f>
              <c:strCache>
                <c:ptCount val="1"/>
                <c:pt idx="0">
                  <c:v>Kumuliatyvus VSDF įmokų vykdymas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val>
            <c:numRef>
              <c:f>'4 pav.'!$E$4:$E$12</c:f>
              <c:numCache>
                <c:formatCode>0.0;\–0.0</c:formatCode>
                <c:ptCount val="9"/>
                <c:pt idx="0">
                  <c:v>-43</c:v>
                </c:pt>
                <c:pt idx="1">
                  <c:v>-29.100000000000023</c:v>
                </c:pt>
                <c:pt idx="2">
                  <c:v>-31.300000000000182</c:v>
                </c:pt>
                <c:pt idx="3">
                  <c:v>-93.700000000000273</c:v>
                </c:pt>
                <c:pt idx="4">
                  <c:v>-144.60000000000036</c:v>
                </c:pt>
                <c:pt idx="5">
                  <c:v>-65.700000000000273</c:v>
                </c:pt>
                <c:pt idx="6">
                  <c:v>-72.800000000000182</c:v>
                </c:pt>
                <c:pt idx="7">
                  <c:v>-83.5</c:v>
                </c:pt>
                <c:pt idx="8">
                  <c:v>-79.799999999999727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5D-4A99-884C-D2F8159D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468832"/>
        <c:axId val="619453544"/>
      </c:lineChart>
      <c:catAx>
        <c:axId val="6194688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19453544"/>
        <c:crosses val="autoZero"/>
        <c:auto val="1"/>
        <c:lblAlgn val="ctr"/>
        <c:lblOffset val="100"/>
        <c:noMultiLvlLbl val="0"/>
      </c:catAx>
      <c:valAx>
        <c:axId val="61945354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19468832"/>
        <c:crosses val="autoZero"/>
        <c:crossBetween val="between"/>
        <c:majorUnit val="4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23633371107874"/>
          <c:y val="6.2249131944444445E-2"/>
          <c:w val="0.29197736225783821"/>
          <c:h val="0.82598379629629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838217041713879E-2"/>
          <c:y val="8.7431712962962968E-2"/>
          <c:w val="0.6360815660244995"/>
          <c:h val="0.837517361111111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 pav.'!$F$3</c:f>
              <c:strCache>
                <c:ptCount val="1"/>
                <c:pt idx="0">
                  <c:v>Pensijų draudimui</c:v>
                </c:pt>
              </c:strCache>
            </c:strRef>
          </c:tx>
          <c:spPr>
            <a:solidFill>
              <a:srgbClr val="D1D1D1"/>
            </a:solidFill>
            <a:ln w="25400">
              <a:noFill/>
            </a:ln>
          </c:spPr>
          <c:invertIfNegative val="0"/>
          <c:cat>
            <c:strRef>
              <c:f>'5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'5 pav.'!$F$4:$F$12</c:f>
              <c:numCache>
                <c:formatCode>0.0;\–0.0</c:formatCode>
                <c:ptCount val="9"/>
                <c:pt idx="0">
                  <c:v>-0.39999999999997726</c:v>
                </c:pt>
                <c:pt idx="1">
                  <c:v>-0.49999999999994316</c:v>
                </c:pt>
                <c:pt idx="2">
                  <c:v>0.40000000000003411</c:v>
                </c:pt>
                <c:pt idx="3">
                  <c:v>-1.0999999999999659</c:v>
                </c:pt>
                <c:pt idx="4">
                  <c:v>-3.1999999999999318</c:v>
                </c:pt>
                <c:pt idx="5">
                  <c:v>0.60000000000007958</c:v>
                </c:pt>
                <c:pt idx="6">
                  <c:v>1.0000000000001137</c:v>
                </c:pt>
                <c:pt idx="7">
                  <c:v>1.1000000000000796</c:v>
                </c:pt>
                <c:pt idx="8">
                  <c:v>1.8000000000000682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4-4CF4-A753-0C04EBA722F3}"/>
            </c:ext>
          </c:extLst>
        </c:ser>
        <c:ser>
          <c:idx val="2"/>
          <c:order val="1"/>
          <c:tx>
            <c:strRef>
              <c:f>'5 pav.'!$G$3</c:f>
              <c:strCache>
                <c:ptCount val="1"/>
                <c:pt idx="0">
                  <c:v>Ligos ir motinystės (tėvystės) draudimui</c:v>
                </c:pt>
              </c:strCache>
            </c:strRef>
          </c:tx>
          <c:spPr>
            <a:solidFill>
              <a:srgbClr val="47ABD9"/>
            </a:solidFill>
            <a:ln w="25400">
              <a:noFill/>
            </a:ln>
          </c:spPr>
          <c:invertIfNegative val="0"/>
          <c:cat>
            <c:strRef>
              <c:f>'5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'5 pav.'!$G$4:$G$12</c:f>
              <c:numCache>
                <c:formatCode>0.0;\–0.0</c:formatCode>
                <c:ptCount val="9"/>
                <c:pt idx="0">
                  <c:v>-5.3000000000000007</c:v>
                </c:pt>
                <c:pt idx="1">
                  <c:v>-18.8</c:v>
                </c:pt>
                <c:pt idx="2">
                  <c:v>-26.1</c:v>
                </c:pt>
                <c:pt idx="3">
                  <c:v>30.5</c:v>
                </c:pt>
                <c:pt idx="4">
                  <c:v>74.5</c:v>
                </c:pt>
                <c:pt idx="5">
                  <c:v>94.4</c:v>
                </c:pt>
                <c:pt idx="6">
                  <c:v>88.600000000000009</c:v>
                </c:pt>
                <c:pt idx="7">
                  <c:v>83.4</c:v>
                </c:pt>
                <c:pt idx="8">
                  <c:v>79.100000000000009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4-4CF4-A753-0C04EBA722F3}"/>
            </c:ext>
          </c:extLst>
        </c:ser>
        <c:ser>
          <c:idx val="0"/>
          <c:order val="2"/>
          <c:tx>
            <c:strRef>
              <c:f>'5 pav.'!$I$3</c:f>
              <c:strCache>
                <c:ptCount val="1"/>
                <c:pt idx="0">
                  <c:v>Nedarbo socialiniam draudimui</c:v>
                </c:pt>
              </c:strCache>
            </c:strRef>
          </c:tx>
          <c:spPr>
            <a:solidFill>
              <a:srgbClr val="00244D"/>
            </a:solidFill>
          </c:spPr>
          <c:invertIfNegative val="0"/>
          <c:cat>
            <c:strRef>
              <c:f>'5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'5 pav.'!$I$4:$I$12</c:f>
              <c:numCache>
                <c:formatCode>0.0;\–0.0</c:formatCode>
                <c:ptCount val="9"/>
                <c:pt idx="0">
                  <c:v>-0.5</c:v>
                </c:pt>
                <c:pt idx="1">
                  <c:v>0.30000000000000071</c:v>
                </c:pt>
                <c:pt idx="2">
                  <c:v>2</c:v>
                </c:pt>
                <c:pt idx="3">
                  <c:v>4.6000000000000014</c:v>
                </c:pt>
                <c:pt idx="4">
                  <c:v>10.900000000000002</c:v>
                </c:pt>
                <c:pt idx="5">
                  <c:v>19.100000000000001</c:v>
                </c:pt>
                <c:pt idx="6">
                  <c:v>28.1</c:v>
                </c:pt>
                <c:pt idx="7">
                  <c:v>37.6</c:v>
                </c:pt>
                <c:pt idx="8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B4-4CF4-A753-0C04EBA722F3}"/>
            </c:ext>
          </c:extLst>
        </c:ser>
        <c:ser>
          <c:idx val="3"/>
          <c:order val="3"/>
          <c:tx>
            <c:strRef>
              <c:f>'5 pav.'!$J$3</c:f>
              <c:strCache>
                <c:ptCount val="1"/>
                <c:pt idx="0">
                  <c:v>Veiklos sąnaudos</c:v>
                </c:pt>
              </c:strCache>
            </c:strRef>
          </c:tx>
          <c:spPr>
            <a:solidFill>
              <a:srgbClr val="00244D">
                <a:lumMod val="25000"/>
                <a:lumOff val="75000"/>
              </a:srgbClr>
            </a:solidFill>
            <a:ln>
              <a:noFill/>
            </a:ln>
          </c:spPr>
          <c:invertIfNegative val="0"/>
          <c:val>
            <c:numRef>
              <c:f>'5 pav.'!$J$4:$J$11</c:f>
              <c:numCache>
                <c:formatCode>0.0;\–0.0</c:formatCode>
                <c:ptCount val="8"/>
                <c:pt idx="0">
                  <c:v>7.3</c:v>
                </c:pt>
                <c:pt idx="1">
                  <c:v>7</c:v>
                </c:pt>
                <c:pt idx="2">
                  <c:v>0.20000000000000018</c:v>
                </c:pt>
                <c:pt idx="3">
                  <c:v>-9.9999999999999645E-2</c:v>
                </c:pt>
                <c:pt idx="4">
                  <c:v>0.40000000000000036</c:v>
                </c:pt>
                <c:pt idx="5">
                  <c:v>0.80000000000000071</c:v>
                </c:pt>
                <c:pt idx="6">
                  <c:v>0.80000000000000071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B4-4CF4-A753-0C04EBA722F3}"/>
            </c:ext>
          </c:extLst>
        </c:ser>
        <c:ser>
          <c:idx val="5"/>
          <c:order val="5"/>
          <c:tx>
            <c:strRef>
              <c:f>'5 pav.'!$H$3</c:f>
              <c:strCache>
                <c:ptCount val="1"/>
                <c:pt idx="0">
                  <c:v>Motinystės socialiniam draudimui</c:v>
                </c:pt>
              </c:strCache>
            </c:strRef>
          </c:tx>
          <c:invertIfNegative val="0"/>
          <c:val>
            <c:numRef>
              <c:f>'5 pav.'!$H$4:$H$12</c:f>
              <c:numCache>
                <c:formatCode>0.0;\–0.0</c:formatCode>
                <c:ptCount val="9"/>
                <c:pt idx="0">
                  <c:v>-1.1000000000000014</c:v>
                </c:pt>
                <c:pt idx="1">
                  <c:v>-2.8999999999999986</c:v>
                </c:pt>
                <c:pt idx="2">
                  <c:v>-13.899999999999999</c:v>
                </c:pt>
                <c:pt idx="3">
                  <c:v>-15.999999999999996</c:v>
                </c:pt>
                <c:pt idx="4">
                  <c:v>-18.599999999999994</c:v>
                </c:pt>
                <c:pt idx="5">
                  <c:v>-21.9</c:v>
                </c:pt>
                <c:pt idx="6">
                  <c:v>-22.7</c:v>
                </c:pt>
                <c:pt idx="7">
                  <c:v>-23.4</c:v>
                </c:pt>
                <c:pt idx="8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B4-4CF4-A753-0C04EBA72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9443744"/>
        <c:axId val="537732872"/>
      </c:barChart>
      <c:lineChart>
        <c:grouping val="standard"/>
        <c:varyColors val="0"/>
        <c:ser>
          <c:idx val="4"/>
          <c:order val="4"/>
          <c:tx>
            <c:strRef>
              <c:f>'5 pav.'!$E$3</c:f>
              <c:strCache>
                <c:ptCount val="1"/>
                <c:pt idx="0">
                  <c:v>Kumuliatyvus VSDF išlaidų vykdymas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strRef>
              <c:f>'5 pav.'!$D$4:$D$12</c:f>
              <c:strCache>
                <c:ptCount val="9"/>
                <c:pt idx="0">
                  <c:v>Sausis</c:v>
                </c:pt>
                <c:pt idx="1">
                  <c:v>Vasaris</c:v>
                </c:pt>
                <c:pt idx="2">
                  <c:v>Kovas</c:v>
                </c:pt>
                <c:pt idx="3">
                  <c:v>Balandis</c:v>
                </c:pt>
                <c:pt idx="4">
                  <c:v>Gegužė</c:v>
                </c:pt>
                <c:pt idx="5">
                  <c:v>Birželis</c:v>
                </c:pt>
                <c:pt idx="6">
                  <c:v>Liepa</c:v>
                </c:pt>
                <c:pt idx="7">
                  <c:v>Rugpjūtis</c:v>
                </c:pt>
                <c:pt idx="8">
                  <c:v>Rugsėjis</c:v>
                </c:pt>
              </c:strCache>
            </c:strRef>
          </c:cat>
          <c:val>
            <c:numRef>
              <c:f>'5 pav.'!$E$4:$E$12</c:f>
              <c:numCache>
                <c:formatCode>0.0;\–0.0</c:formatCode>
                <c:ptCount val="9"/>
                <c:pt idx="0">
                  <c:v>0.80000000000001137</c:v>
                </c:pt>
                <c:pt idx="1">
                  <c:v>-14.100000000000023</c:v>
                </c:pt>
                <c:pt idx="2">
                  <c:v>-39.700000000000045</c:v>
                </c:pt>
                <c:pt idx="3">
                  <c:v>14.899999999999864</c:v>
                </c:pt>
                <c:pt idx="4">
                  <c:v>60.400000000000091</c:v>
                </c:pt>
                <c:pt idx="5">
                  <c:v>86.900000000000091</c:v>
                </c:pt>
                <c:pt idx="6">
                  <c:v>87.900000000000091</c:v>
                </c:pt>
                <c:pt idx="7">
                  <c:v>91.299999999999727</c:v>
                </c:pt>
                <c:pt idx="8">
                  <c:v>93.699999999999818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B4-4CF4-A753-0C04EBA72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443744"/>
        <c:axId val="537732872"/>
      </c:lineChart>
      <c:catAx>
        <c:axId val="6194437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537732872"/>
        <c:crosses val="autoZero"/>
        <c:auto val="1"/>
        <c:lblAlgn val="ctr"/>
        <c:lblOffset val="100"/>
        <c:noMultiLvlLbl val="0"/>
      </c:catAx>
      <c:valAx>
        <c:axId val="5377328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19443744"/>
        <c:crosses val="autoZero"/>
        <c:crossBetween val="between"/>
        <c:majorUnit val="4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6204468188441"/>
          <c:y val="0.13596643518518517"/>
          <c:w val="0.23909948194916625"/>
          <c:h val="0.63619791666666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lt-LT" sz="1000"/>
              <a:t>proc. BVP</a:t>
            </a:r>
          </a:p>
        </c:rich>
      </c:tx>
      <c:layout>
        <c:manualLayout>
          <c:xMode val="edge"/>
          <c:yMode val="edge"/>
          <c:x val="1.0395654717853222E-2"/>
          <c:y val="4.01057954507409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40808560388676E-2"/>
          <c:y val="0.12986136110807237"/>
          <c:w val="0.72273854553723438"/>
          <c:h val="0.675244993415228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 pav.'!$E$3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7ABD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lt-L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 pav.'!$D$4:$D$8</c:f>
              <c:strCache>
                <c:ptCount val="5"/>
                <c:pt idx="0">
                  <c:v>1. Vietos valdžios 
subsektorius</c:v>
                </c:pt>
                <c:pt idx="1">
                  <c:v>2. Socialinės apsaugos 
fondų subsektorius</c:v>
                </c:pt>
                <c:pt idx="2">
                  <c:v>3. Centrinės valdžios 
subsektorius</c:v>
                </c:pt>
                <c:pt idx="4">
                  <c:v>4. Valdžios sektorius</c:v>
                </c:pt>
              </c:strCache>
            </c:strRef>
          </c:cat>
          <c:val>
            <c:numRef>
              <c:f>'6 pav.'!$E$4:$E$8</c:f>
              <c:numCache>
                <c:formatCode>0.0;\–0.0</c:formatCode>
                <c:ptCount val="5"/>
                <c:pt idx="0">
                  <c:v>-0.1</c:v>
                </c:pt>
                <c:pt idx="1">
                  <c:v>-0.1</c:v>
                </c:pt>
                <c:pt idx="2">
                  <c:v>-5.4</c:v>
                </c:pt>
                <c:pt idx="4">
                  <c:v>-5.7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C18-42F2-8288-2A46924B6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91538056"/>
        <c:axId val="491535104"/>
        <c:extLst/>
      </c:barChart>
      <c:catAx>
        <c:axId val="4915380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ysClr val="windowText" lastClr="000000">
                <a:lumMod val="15000"/>
                <a:lumOff val="85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91535104"/>
        <c:crosses val="autoZero"/>
        <c:auto val="1"/>
        <c:lblAlgn val="ctr"/>
        <c:lblOffset val="100"/>
        <c:noMultiLvlLbl val="0"/>
      </c:catAx>
      <c:valAx>
        <c:axId val="49153510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000"/>
            </a:pPr>
            <a:endParaRPr lang="lt-LT"/>
          </a:p>
        </c:txPr>
        <c:crossAx val="491538056"/>
        <c:crosses val="autoZero"/>
        <c:crossBetween val="between"/>
        <c:majorUnit val="2"/>
      </c:valAx>
      <c:spPr>
        <a:noFill/>
        <a:ln w="12700">
          <a:noFill/>
          <a:prstDash val="dash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379299912199096"/>
          <c:y val="0.15246458333333332"/>
          <c:w val="0.51686226851851846"/>
          <c:h val="0.81033975299071692"/>
        </c:manualLayout>
      </c:layout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rgbClr val="001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AF-4010-B4CB-3D507CD524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AF-4010-B4CB-3D507CD524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AF-4010-B4CB-3D507CD524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AF-4010-B4CB-3D507CD524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FAF-4010-B4CB-3D507CD524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FAF-4010-B4CB-3D507CD52495}"/>
              </c:ext>
            </c:extLst>
          </c:dPt>
          <c:dPt>
            <c:idx val="6"/>
            <c:bubble3D val="0"/>
            <c:spPr>
              <a:solidFill>
                <a:srgbClr val="0024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AF-4010-B4CB-3D507CD52495}"/>
              </c:ext>
            </c:extLst>
          </c:dPt>
          <c:cat>
            <c:strRef>
              <c:f>'7 pav.'!$D$5:$D$11</c:f>
              <c:strCache>
                <c:ptCount val="7"/>
                <c:pt idx="0">
                  <c:v>Kiti gamybos mokesčiai (nekilnojamo turto, indėlių ir investicijų draudimo ir kt.) (0,4% BVP)</c:v>
                </c:pt>
                <c:pt idx="1">
                  <c:v>PVM</c:v>
                </c:pt>
                <c:pt idx="2">
                  <c:v>Akcizai </c:v>
                </c:pt>
                <c:pt idx="3">
                  <c:v>Einamieji pajamų, turto ir kiti mokesčiai</c:v>
                </c:pt>
                <c:pt idx="4">
                  <c:v>Kitos (3,3% BVP)</c:v>
                </c:pt>
                <c:pt idx="5">
                  <c:v>Gauta ES, EEE ir Norvegijos parama</c:v>
                </c:pt>
                <c:pt idx="6">
                  <c:v>Grynosios socialinės įmokos</c:v>
                </c:pt>
              </c:strCache>
            </c:strRef>
          </c:cat>
          <c:val>
            <c:numRef>
              <c:f>'7 pav.'!$F$5:$F$11</c:f>
              <c:numCache>
                <c:formatCode>_–#\ ##0.0\ _€_-;\–\ #\ ##0.0\ _€_-;_–\ "-"??\ _€_-;_-@_-</c:formatCode>
                <c:ptCount val="7"/>
                <c:pt idx="0">
                  <c:v>0.42503463628324956</c:v>
                </c:pt>
                <c:pt idx="1">
                  <c:v>7.9295408958525115</c:v>
                </c:pt>
                <c:pt idx="2">
                  <c:v>3.0876699303197181</c:v>
                </c:pt>
                <c:pt idx="3">
                  <c:v>8.3271661297988562</c:v>
                </c:pt>
                <c:pt idx="4">
                  <c:v>3.2850602680189294</c:v>
                </c:pt>
                <c:pt idx="5">
                  <c:v>3.9289978413813502</c:v>
                </c:pt>
                <c:pt idx="6">
                  <c:v>10.424589928752903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FAF-4010-B4CB-3D507CD52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6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DFAF-4010-B4CB-3D507CD52495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D41A1F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DFAF-4010-B4CB-3D507CD52495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00244D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DFAF-4010-B4CB-3D507CD52495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47ABD9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DFAF-4010-B4CB-3D507CD524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DFAF-4010-B4CB-3D507CD52495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D1D1D1">
                        <a:lumMod val="90000"/>
                      </a:srgb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FAF-4010-B4CB-3D507CD52495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47ABD9">
                        <a:lumMod val="40000"/>
                        <a:lumOff val="60000"/>
                      </a:srgb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C-DFAF-4010-B4CB-3D507CD52495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E-DFAF-4010-B4CB-3D507CD52495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0-DFAF-4010-B4CB-3D507CD52495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2-DFAF-4010-B4CB-3D507CD52495}"/>
                    </c:ext>
                  </c:extLst>
                </c:dPt>
                <c:dLbls>
                  <c:dLbl>
                    <c:idx val="1"/>
                    <c:layout>
                      <c:manualLayout>
                        <c:x val="-0.25944490740740739"/>
                        <c:y val="-2.264236111111111E-2"/>
                      </c:manualLayout>
                    </c:layout>
                    <c:tx>
                      <c:rich>
                        <a:bodyPr/>
                        <a:lstStyle/>
                        <a:p>
                          <a:fld id="{96AFFD33-BDE6-4A2A-A3F8-82DC352A156C}" type="VALUE">
                            <a:rPr lang="lt-LT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[REIKŠMĖ]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[KATEGORIJOS PAVADINIMAS]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26943287037037039"/>
                            <c:h val="0.42596805555555556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2-DFAF-4010-B4CB-3D507CD52495}"/>
                      </c:ext>
                    </c:extLst>
                  </c:dLbl>
                  <c:dLbl>
                    <c:idx val="2"/>
                    <c:layout>
                      <c:manualLayout>
                        <c:x val="-0.19154594907407407"/>
                        <c:y val="-0.24312430555555556"/>
                      </c:manualLayout>
                    </c:layout>
                    <c:tx>
                      <c:rich>
                        <a:bodyPr rot="0" spcFirstLastPara="1" vertOverflow="clip" horzOverflow="clip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96AFFD33-BDE6-4A2A-A3F8-82DC352A156C}" type="VALUE">
                            <a:rPr lang="en-US" sz="1000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[REIKŠMĖ]</a:t>
                          </a:fld>
                          <a:r>
                            <a:rPr lang="en-US" sz="1000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en-US" sz="1000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[KATEGORIJOS PAVADINIMAS]</a:t>
                          </a:fld>
                          <a:r>
                            <a:rPr lang="en-US" sz="1000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numFmt formatCode="#,##0" sourceLinked="0"/>
                    <c:spPr>
                      <a:xfrm>
                        <a:off x="58532" y="1533595"/>
                        <a:ext cx="482443" cy="407311"/>
                      </a:xfrm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>
                              <a:gd name="adj1" fmla="val 106791"/>
                              <a:gd name="adj2" fmla="val -6637"/>
                            </a:avLst>
                          </a:prstGeom>
                          <a:noFill/>
                          <a:ln>
                            <a:noFill/>
                          </a:ln>
                        </c15:spPr>
                        <c15:layout>
                          <c:manualLayout>
                            <c:w val="0.2498591641412074"/>
                            <c:h val="0.15116884741859613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4-DFAF-4010-B4CB-3D507CD52495}"/>
                      </c:ext>
                    </c:extLst>
                  </c:dLbl>
                  <c:dLbl>
                    <c:idx val="3"/>
                    <c:layout>
                      <c:manualLayout>
                        <c:x val="-0.22015648148148148"/>
                        <c:y val="-0.24319201388888889"/>
                      </c:manualLayout>
                    </c:layout>
                    <c:tx>
                      <c:rich>
                        <a:bodyPr rot="0" spcFirstLastPara="1" vertOverflow="clip" horzOverflow="clip" vert="horz" wrap="square" lIns="38100" tIns="19050" rIns="38100" bIns="19050" anchor="ctr" anchorCtr="0">
                          <a:spAutoFit/>
                        </a:bodyPr>
                        <a:lstStyle/>
                        <a:p>
                          <a:pPr algn="ctr"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96AFFD33-BDE6-4A2A-A3F8-82DC352A156C}" type="VALUE">
                            <a:rPr lang="lt-LT" sz="1000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[REIKŠMĖ]</a:t>
                          </a:fld>
                          <a:r>
                            <a:rPr lang="lt-LT" sz="1000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lt-LT" sz="1000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[KATEGORIJOS PAVADINIMAS]</a:t>
                          </a:fld>
                          <a:r>
                            <a:rPr lang="lt-LT" sz="1000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numFmt formatCode="#,##0" sourceLinked="0"/>
                    <c:spPr>
                      <a:noFill/>
                      <a:ln w="9525" cap="flat" cmpd="sng" algn="ctr">
                        <a:noFill/>
                        <a:prstDash val="solid"/>
                        <a:round/>
                        <a:headEnd type="none" w="med" len="med"/>
                        <a:tailEnd type="none" w="med" len="med"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0">
                        <a:spAutoFit/>
                      </a:bodyPr>
                      <a:lstStyle/>
                      <a:p>
                        <a:pPr algn="ctr"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>
                              <a:gd name="adj1" fmla="val 53636"/>
                              <a:gd name="adj2" fmla="val -109172"/>
                            </a:avLst>
                          </a:prstGeom>
                          <a:noFill/>
                          <a:ln>
                            <a:noFill/>
                          </a:ln>
                        </c15:spPr>
                        <c15:layout>
                          <c:manualLayout>
                            <c:w val="0.1827449923546248"/>
                            <c:h val="0.14059101727965315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6-DFAF-4010-B4CB-3D507CD52495}"/>
                      </c:ext>
                    </c:extLst>
                  </c:dLbl>
                  <c:dLbl>
                    <c:idx val="4"/>
                    <c:layout>
                      <c:manualLayout>
                        <c:x val="0.2652904418933556"/>
                        <c:y val="-0.19225335702667756"/>
                      </c:manualLayout>
                    </c:layout>
                    <c:tx>
                      <c:rich>
                        <a:bodyPr/>
                        <a:lstStyle/>
                        <a:p>
                          <a:fld id="{96AFFD33-BDE6-4A2A-A3F8-82DC352A156C}" type="VALUE">
                            <a:rPr lang="lt-LT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[REIKŠMĖ]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[KATEGORIJOS PAVADINIMAS]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32988333333333331"/>
                            <c:h val="0.18581631944444443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8-DFAF-4010-B4CB-3D507CD52495}"/>
                      </c:ext>
                    </c:extLst>
                  </c:dLbl>
                  <c:dLbl>
                    <c:idx val="5"/>
                    <c:layout>
                      <c:manualLayout>
                        <c:x val="0.20803877314814812"/>
                        <c:y val="-0.18745677083333331"/>
                      </c:manualLayout>
                    </c:layout>
                    <c:tx>
                      <c:rich>
                        <a:bodyPr/>
                        <a:lstStyle/>
                        <a:p>
                          <a:fld id="{96AFFD33-BDE6-4A2A-A3F8-82DC352A156C}" type="VALUE">
                            <a:rPr lang="en-US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[REIKŠMĖ]</a:t>
                          </a:fld>
                          <a:r>
                            <a:rPr lang="en-US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en-US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[KATEGORIJOS PAVADINIMAS]</a:t>
                          </a:fld>
                          <a:r>
                            <a:rPr lang="en-US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21216481481481481"/>
                            <c:h val="0.21336944444444444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A-DFAF-4010-B4CB-3D507CD52495}"/>
                      </c:ext>
                    </c:extLst>
                  </c:dLbl>
                  <c:dLbl>
                    <c:idx val="6"/>
                    <c:layout>
                      <c:manualLayout>
                        <c:x val="0.18751111111111099"/>
                        <c:y val="-3.340138888888889E-2"/>
                      </c:manualLayout>
                    </c:layout>
                    <c:tx>
                      <c:rich>
                        <a:bodyPr rot="0" spcFirstLastPara="1" vertOverflow="clip" horzOverflow="clip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96AFFD33-BDE6-4A2A-A3F8-82DC352A156C}" type="VALUE">
                            <a:rPr lang="lt-LT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[REIKŠMĖ]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[KATEGORIJOS PAVADINIMAS]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numFmt formatCode="#,##0" sourceLinked="0"/>
                    <c:spPr>
                      <a:xfrm>
                        <a:off x="3335437" y="1128082"/>
                        <a:ext cx="960000" cy="662066"/>
                      </a:xfrm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>
                              <a:gd name="adj1" fmla="val 49667"/>
                              <a:gd name="adj2" fmla="val -57380"/>
                            </a:avLst>
                          </a:prstGeom>
                          <a:noFill/>
                          <a:ln>
                            <a:noFill/>
                          </a:ln>
                        </c15:spPr>
                        <c15:layout>
                          <c:manualLayout>
                            <c:w val="0.22222222222222221"/>
                            <c:h val="0.22988402777777778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C-DFAF-4010-B4CB-3D507CD52495}"/>
                      </c:ext>
                    </c:extLst>
                  </c:dLbl>
                  <c:dLbl>
                    <c:idx val="7"/>
                    <c:layout>
                      <c:manualLayout>
                        <c:x val="0.27249166666666669"/>
                        <c:y val="1.8689583333333253E-2"/>
                      </c:manualLayout>
                    </c:layout>
                    <c:tx>
                      <c:rich>
                        <a:bodyPr/>
                        <a:lstStyle/>
                        <a:p>
                          <a:fld id="{96AFFD33-BDE6-4A2A-A3F8-82DC352A156C}" type="VALUE">
                            <a:rPr lang="lt-LT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[REIKŠMĖ]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[KATEGORIJOS PAVADINIMAS]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22238194444444445"/>
                            <c:h val="0.23134583333333333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E-DFAF-4010-B4CB-3D507CD52495}"/>
                      </c:ext>
                    </c:extLst>
                  </c:dLbl>
                  <c:dLbl>
                    <c:idx val="8"/>
                    <c:layout>
                      <c:manualLayout>
                        <c:x val="0.25452824074074076"/>
                        <c:y val="0.10165222222222221"/>
                      </c:manualLayout>
                    </c:layout>
                    <c:tx>
                      <c:rich>
                        <a:bodyPr/>
                        <a:lstStyle/>
                        <a:p>
                          <a:fld id="{96AFFD33-BDE6-4A2A-A3F8-82DC352A156C}" type="VALUE">
                            <a:rPr lang="lt-LT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[REIKŠMĖ]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[KATEGORIJOS PAVADINIMAS]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2884401234567901"/>
                            <c:h val="0.12516027777777777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20-DFAF-4010-B4CB-3D507CD52495}"/>
                      </c:ext>
                    </c:extLst>
                  </c:dLbl>
                  <c:dLbl>
                    <c:idx val="9"/>
                    <c:layout>
                      <c:manualLayout>
                        <c:x val="0.20487249111640848"/>
                        <c:y val="7.4815753126818776E-2"/>
                      </c:manualLayout>
                    </c:layout>
                    <c:tx>
                      <c:rich>
                        <a:bodyPr/>
                        <a:lstStyle/>
                        <a:p>
                          <a:fld id="{96AFFD33-BDE6-4A2A-A3F8-82DC352A156C}" type="VALUE">
                            <a:rPr lang="lt-LT" b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[REIKŠMĖ]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
</a:t>
                          </a:r>
                          <a:fld id="{FA2AE917-1F5D-4DD1-91B9-CDB2DB85937E}" type="CATEGORYNAME"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/>
                            <a:t>[KATEGORIJOS PAVADINIMAS]</a:t>
                          </a:fld>
                          <a:r>
                            <a:rPr lang="lt-LT" b="0" baseline="0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22-DFAF-4010-B4CB-3D507CD52495}"/>
                      </c:ext>
                    </c:extLst>
                  </c:dLbl>
                  <c:numFmt formatCode="#,##0" sourceLinked="0"/>
                  <c:spPr>
                    <a:noFill/>
                    <a:ln w="9525" cap="flat" cmpd="sng" algn="ctr">
                      <a:noFill/>
                      <a:prstDash val="solid"/>
                      <a:round/>
                      <a:headEnd type="none" w="med" len="med"/>
                      <a:tailEnd type="none" w="med" len="med"/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lt-LT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eparator>
</c:separator>
                  <c:showLeaderLines val="1"/>
                  <c:leaderLines>
                    <c:spPr>
                      <a:ln w="12700" cap="rnd" cmpd="sng" algn="ctr">
                        <a:noFill/>
                        <a:prstDash val="dash"/>
                        <a:miter lim="800000"/>
                        <a:headEnd type="none"/>
                        <a:tailEnd type="triangle" w="med" len="sm"/>
                      </a:ln>
                      <a:effectLst/>
                    </c:spPr>
                  </c:leaderLines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>
                            <a:gd name="adj1" fmla="val 53636"/>
                            <a:gd name="adj2" fmla="val -109172"/>
                          </a:avLst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'7 pav.'!$D$5:$D$11</c15:sqref>
                        </c15:formulaRef>
                      </c:ext>
                    </c:extLst>
                    <c:strCache>
                      <c:ptCount val="7"/>
                      <c:pt idx="0">
                        <c:v>Kiti gamybos mokesčiai (nekilnojamo turto, indėlių ir investicijų draudimo ir kt.) (0,4% BVP)</c:v>
                      </c:pt>
                      <c:pt idx="1">
                        <c:v>PVM</c:v>
                      </c:pt>
                      <c:pt idx="2">
                        <c:v>Akcizai </c:v>
                      </c:pt>
                      <c:pt idx="3">
                        <c:v>Einamieji pajamų, turto ir kiti mokesčiai</c:v>
                      </c:pt>
                      <c:pt idx="4">
                        <c:v>Kitos (3,3% BVP)</c:v>
                      </c:pt>
                      <c:pt idx="5">
                        <c:v>Gauta ES, EEE ir Norvegijos parama</c:v>
                      </c:pt>
                      <c:pt idx="6">
                        <c:v>Grynosios socialinės įmokos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 pav.'!$E$5:$E$11</c15:sqref>
                        </c15:formulaRef>
                      </c:ext>
                    </c:extLst>
                    <c:numCache>
                      <c:formatCode>_–#\ ##0.0\ _€_-;\–\ #\ ##0.0\ _€_-;_–\ "-"??\ _€_-;_-@_-</c:formatCode>
                      <c:ptCount val="7"/>
                      <c:pt idx="0">
                        <c:v>216.92890524104692</c:v>
                      </c:pt>
                      <c:pt idx="1">
                        <c:v>4047.0740000000001</c:v>
                      </c:pt>
                      <c:pt idx="2">
                        <c:v>1575.883</c:v>
                      </c:pt>
                      <c:pt idx="3">
                        <c:v>4250.0137120443451</c:v>
                      </c:pt>
                      <c:pt idx="4">
                        <c:v>492.76307733740623</c:v>
                      </c:pt>
                      <c:pt idx="5">
                        <c:v>2005.2793999999999</c:v>
                      </c:pt>
                      <c:pt idx="6">
                        <c:v>5320.4955262144395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DFAF-4010-B4CB-3D507CD52495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801925957380495"/>
          <c:y val="9.4732945308527133E-2"/>
          <c:w val="0.52908310185185181"/>
          <c:h val="0.79362465277777783"/>
        </c:manualLayout>
      </c:layout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FBC-91F5-DE1F15C595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FBC-91F5-DE1F15C595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5F-4FBC-91F5-DE1F15C595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5F-4FBC-91F5-DE1F15C595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5F-4FBC-91F5-DE1F15C595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5F-4FBC-91F5-DE1F15C595E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5F-4FBC-91F5-DE1F15C595E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B5F-4FBC-91F5-DE1F15C595E7}"/>
              </c:ext>
            </c:extLst>
          </c:dPt>
          <c:cat>
            <c:strRef>
              <c:f>'7 pav.'!$D$16:$D$23</c:f>
              <c:strCache>
                <c:ptCount val="8"/>
                <c:pt idx="0">
                  <c:v>Kompensacija dirbantiesiems</c:v>
                </c:pt>
                <c:pt idx="1">
                  <c:v>Kita socialinė parama pinigais ir įmokos už apdraustuosius</c:v>
                </c:pt>
                <c:pt idx="2">
                  <c:v>Prekės ir paslaugos</c:v>
                </c:pt>
                <c:pt idx="3">
                  <c:v>Kitos</c:v>
                </c:pt>
                <c:pt idx="4">
                  <c:v>Pensijų draudimas</c:v>
                </c:pt>
                <c:pt idx="5">
                  <c:v>Socialiniai pervedimai natūra </c:v>
                </c:pt>
                <c:pt idx="6">
                  <c:v>Kapitalo išlaidos</c:v>
                </c:pt>
                <c:pt idx="7">
                  <c:v>Ligos ir motinystės (tėvystės) draudimas</c:v>
                </c:pt>
              </c:strCache>
            </c:strRef>
          </c:cat>
          <c:val>
            <c:numRef>
              <c:f>'7 pav.'!$F$16:$F$23</c:f>
              <c:numCache>
                <c:formatCode>_–#\ ##0.0\ _€_-;\–\ #\ ##0.0\ _€_-;_–\ "-"??\ _€_-;_-@_-</c:formatCode>
                <c:ptCount val="8"/>
                <c:pt idx="0">
                  <c:v>10.809391848867374</c:v>
                </c:pt>
                <c:pt idx="1">
                  <c:v>3.3292260184858264</c:v>
                </c:pt>
                <c:pt idx="2">
                  <c:v>6.6681421297020478</c:v>
                </c:pt>
                <c:pt idx="3">
                  <c:v>6.4638077296660477</c:v>
                </c:pt>
                <c:pt idx="4">
                  <c:v>7.3048095184073318</c:v>
                </c:pt>
                <c:pt idx="5">
                  <c:v>2.0760603134647093</c:v>
                </c:pt>
                <c:pt idx="6">
                  <c:v>4.9641218898236721</c:v>
                </c:pt>
                <c:pt idx="7">
                  <c:v>1.7438160639049731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B5F-4FBC-91F5-DE1F15C59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8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spPr>
                  <a:ln>
                    <a:solidFill>
                      <a:sysClr val="window" lastClr="FFFFFF"/>
                    </a:solidFill>
                  </a:ln>
                </c:spPr>
                <c:dPt>
                  <c:idx val="0"/>
                  <c:bubble3D val="0"/>
                  <c:spPr>
                    <a:solidFill>
                      <a:srgbClr val="00244D"/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AB5F-4FBC-91F5-DE1F15C595E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47ABD9"/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AB5F-4FBC-91F5-DE1F15C595E7}"/>
                    </c:ext>
                  </c:extLst>
                </c:dPt>
                <c:dPt>
                  <c:idx val="2"/>
                  <c:bubble3D val="0"/>
                  <c:spPr>
                    <a:solidFill>
                      <a:srgbClr val="666261"/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AB5F-4FBC-91F5-DE1F15C595E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D41A1F"/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8-AB5F-4FBC-91F5-DE1F15C595E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D1D1D1">
                        <a:lumMod val="75000"/>
                      </a:srgbClr>
                    </a:solidFill>
                    <a:ln w="19050">
                      <a:solidFill>
                        <a:sysClr val="window" lastClr="FFFFFF"/>
                      </a:solidFill>
                    </a:ln>
                    <a:effectLst>
                      <a:softEdge rad="0"/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AB5F-4FBC-91F5-DE1F15C595E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C-AB5F-4FBC-91F5-DE1F15C595E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E-AB5F-4FBC-91F5-DE1F15C595E7}"/>
                    </c:ext>
                  </c:extLst>
                </c:dPt>
                <c:dPt>
                  <c:idx val="7"/>
                  <c:bubble3D val="0"/>
                  <c:spPr>
                    <a:solidFill>
                      <a:srgbClr val="47ABD9">
                        <a:lumMod val="40000"/>
                        <a:lumOff val="60000"/>
                      </a:srgb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0-AB5F-4FBC-91F5-DE1F15C595E7}"/>
                    </c:ext>
                  </c:extLst>
                </c:dPt>
                <c:dPt>
                  <c:idx val="8"/>
                  <c:bubble3D val="0"/>
                  <c:spPr>
                    <a:solidFill>
                      <a:srgbClr val="47ABD9">
                        <a:lumMod val="60000"/>
                        <a:lumOff val="40000"/>
                      </a:srgb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2-AB5F-4FBC-91F5-DE1F15C595E7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4-AB5F-4FBC-91F5-DE1F15C595E7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6-AB5F-4FBC-91F5-DE1F15C595E7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8-AB5F-4FBC-91F5-DE1F15C595E7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A-AB5F-4FBC-91F5-DE1F15C595E7}"/>
                    </c:ext>
                  </c:extLst>
                </c:dPt>
                <c:dPt>
                  <c:idx val="13"/>
                  <c:bubble3D val="0"/>
                  <c:spPr>
                    <a:solidFill>
                      <a:schemeClr val="accent2">
                        <a:lumMod val="80000"/>
                        <a:lumOff val="2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C-AB5F-4FBC-91F5-DE1F15C595E7}"/>
                    </c:ext>
                  </c:extLst>
                </c:dPt>
                <c:dPt>
                  <c:idx val="14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E-AB5F-4FBC-91F5-DE1F15C595E7}"/>
                    </c:ext>
                  </c:extLst>
                </c:dPt>
                <c:dPt>
                  <c:idx val="15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0-AB5F-4FBC-91F5-DE1F15C595E7}"/>
                    </c:ext>
                  </c:extLst>
                </c:dPt>
                <c:dPt>
                  <c:idx val="16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2-AB5F-4FBC-91F5-DE1F15C595E7}"/>
                    </c:ext>
                  </c:extLst>
                </c:dPt>
                <c:dPt>
                  <c:idx val="17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19050">
                      <a:solidFill>
                        <a:sysClr val="window" lastClr="FFFFFF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34-AB5F-4FBC-91F5-DE1F15C595E7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0.26530821759259249"/>
                        <c:y val="4.5429861111110949E-2"/>
                      </c:manualLayout>
                    </c:layout>
                    <c:tx>
                      <c:rich>
                        <a:bodyPr rot="0" spcFirstLastPara="1" vertOverflow="clip" horzOverflow="clip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ctr"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AA6A24E3-076E-4CFB-A77D-1EDE7575CB5A}" type="VALUE">
                            <a:rPr lang="en-US" sz="1000" b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[REIKŠMĖ]</a:t>
                          </a:fld>
                          <a:r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[KATEGORIJOS PAVADINIMAS]</a:t>
                          </a:fld>
                          <a:r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numFmt formatCode="#,##0_ ;\-#,##0\ " sourceLinked="0"/>
                    <c:spPr>
                      <a:xfrm>
                        <a:off x="70566" y="1278"/>
                        <a:ext cx="1080000" cy="529300"/>
                      </a:xfrm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ctr"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>
                              <a:gd name="adj1" fmla="val 71982"/>
                              <a:gd name="adj2" fmla="val 16939"/>
                            </a:avLst>
                          </a:prstGeom>
                          <a:noFill/>
                          <a:ln>
                            <a:noFill/>
                          </a:ln>
                        </c15:spPr>
                        <c15:layout>
                          <c:manualLayout>
                            <c:w val="0.23824074074074073"/>
                            <c:h val="0.18438020833333332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2-AB5F-4FBC-91F5-DE1F15C595E7}"/>
                      </c:ext>
                    </c:extLst>
                  </c:dLbl>
                  <c:dLbl>
                    <c:idx val="1"/>
                    <c:layout>
                      <c:manualLayout>
                        <c:x val="-0.23720578703703704"/>
                        <c:y val="3.5264583333333252E-2"/>
                      </c:manualLayout>
                    </c:layout>
                    <c:tx>
                      <c:rich>
                        <a:bodyPr rot="0" spcFirstLastPara="1" vertOverflow="clip" horzOverflow="clip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ctr"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AA6A24E3-076E-4CFB-A77D-1EDE7575CB5A}" type="VALUE">
                            <a:rPr lang="lt-LT" sz="1000" b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[REIKŠMĖ]</a:t>
                          </a:fld>
                          <a:r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[KATEGORIJOS PAVADINIMAS]</a:t>
                          </a:fld>
                          <a:r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numFmt formatCode="#,##0_ ;\-#,##0\ " sourceLinked="0"/>
                    <c:spPr>
                      <a:xfrm>
                        <a:off x="70566" y="1278"/>
                        <a:ext cx="1080000" cy="529300"/>
                      </a:xfrm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ctr"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>
                              <a:gd name="adj1" fmla="val 71982"/>
                              <a:gd name="adj2" fmla="val 16939"/>
                            </a:avLst>
                          </a:prstGeom>
                          <a:noFill/>
                          <a:ln>
                            <a:noFill/>
                          </a:ln>
                        </c15:spPr>
                        <c15:layout>
                          <c:manualLayout>
                            <c:w val="0.27057875035991935"/>
                            <c:h val="0.29419965277777776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4-AB5F-4FBC-91F5-DE1F15C595E7}"/>
                      </c:ext>
                    </c:extLst>
                  </c:dLbl>
                  <c:dLbl>
                    <c:idx val="2"/>
                    <c:layout>
                      <c:manualLayout>
                        <c:x val="-0.18848055555555557"/>
                        <c:y val="1.991840277777777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A6A24E3-076E-4CFB-A77D-1EDE7575CB5A}" type="VALUE">
                            <a:rPr lang="lt-LT" sz="1000" b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[REIKŠMĖ]</a:t>
                          </a:fld>
                          <a:r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[KATEGORIJOS PAVADINIMAS]</a:t>
                          </a:fld>
                          <a:r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27315347222222225"/>
                            <c:h val="0.17496527777777776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6-AB5F-4FBC-91F5-DE1F15C595E7}"/>
                      </c:ext>
                    </c:extLst>
                  </c:dLbl>
                  <c:dLbl>
                    <c:idx val="3"/>
                    <c:layout>
                      <c:manualLayout>
                        <c:x val="-0.23484965277777778"/>
                        <c:y val="-7.7799999999999994E-2"/>
                      </c:manualLayout>
                    </c:layout>
                    <c:tx>
                      <c:rich>
                        <a:bodyPr/>
                        <a:lstStyle/>
                        <a:p>
                          <a:fld id="{AA6A24E3-076E-4CFB-A77D-1EDE7575CB5A}" type="VALUE">
                            <a:rPr lang="en-US" sz="1000" b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[REIKŠMĖ]</a:t>
                          </a:fld>
                          <a:r>
                            <a:rPr lang="en-US" sz="9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en-US" sz="900" b="0" baseline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[KATEGORIJOS PAVADINIMAS]</a:t>
                          </a:fld>
                          <a:r>
                            <a:rPr lang="en-US" sz="9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20149294558019004"/>
                            <c:h val="0.12518506944444444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8-AB5F-4FBC-91F5-DE1F15C595E7}"/>
                      </c:ext>
                    </c:extLst>
                  </c:dLbl>
                  <c:dLbl>
                    <c:idx val="4"/>
                    <c:layout>
                      <c:manualLayout>
                        <c:x val="-0.34430246454667041"/>
                        <c:y val="-0.17334740747149124"/>
                      </c:manualLayout>
                    </c:layout>
                    <c:tx>
                      <c:rich>
                        <a:bodyPr/>
                        <a:lstStyle/>
                        <a:p>
                          <a:fld id="{AA6A24E3-076E-4CFB-A77D-1EDE7575CB5A}" type="VALUE">
                            <a:rPr lang="lt-LT" sz="1000" b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[REIKŠMĖ]</a:t>
                          </a:fld>
                          <a:r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[KATEGORIJOS PAVADINIMAS]</a:t>
                          </a:fld>
                          <a:r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33055740740740736"/>
                            <c:h val="0.117259375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A-AB5F-4FBC-91F5-DE1F15C595E7}"/>
                      </c:ext>
                    </c:extLst>
                  </c:dLbl>
                  <c:dLbl>
                    <c:idx val="5"/>
                    <c:layout>
                      <c:manualLayout>
                        <c:x val="0.17535941997494023"/>
                        <c:y val="-0.21973339352795154"/>
                      </c:manualLayout>
                    </c:layout>
                    <c:tx>
                      <c:rich>
                        <a:bodyPr rot="0" spcFirstLastPara="1" vertOverflow="clip" horzOverflow="clip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ctr"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AA6A24E3-076E-4CFB-A77D-1EDE7575CB5A}" type="VALUE">
                            <a:rPr lang="en-US" sz="1000" b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[REIKŠMĖ]</a:t>
                          </a:fld>
                          <a:r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[KATEGORIJOS PAVADINIMAS]</a:t>
                          </a:fld>
                          <a:r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numFmt formatCode="#,##0_ ;\-#,##0\ " sourceLinked="0"/>
                    <c:spPr>
                      <a:xfrm>
                        <a:off x="70566" y="1278"/>
                        <a:ext cx="1080000" cy="529300"/>
                      </a:xfrm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ctr"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>
                              <a:gd name="adj1" fmla="val 71982"/>
                              <a:gd name="adj2" fmla="val 16939"/>
                            </a:avLst>
                          </a:prstGeom>
                          <a:noFill/>
                          <a:ln>
                            <a:noFill/>
                          </a:ln>
                        </c15:spPr>
                        <c15:layout>
                          <c:manualLayout>
                            <c:w val="0.32323796296296298"/>
                            <c:h val="0.1939048611111111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C-AB5F-4FBC-91F5-DE1F15C595E7}"/>
                      </c:ext>
                    </c:extLst>
                  </c:dLbl>
                  <c:dLbl>
                    <c:idx val="6"/>
                    <c:layout>
                      <c:manualLayout>
                        <c:x val="0.15609999999999999"/>
                        <c:y val="-0.14531840277777783"/>
                      </c:manualLayout>
                    </c:layout>
                    <c:tx>
                      <c:rich>
                        <a:bodyPr rot="0" spcFirstLastPara="1" vertOverflow="clip" horzOverflow="clip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ctr"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AA6A24E3-076E-4CFB-A77D-1EDE7575CB5A}" type="VALUE">
                            <a:rPr lang="en-US" sz="1000" b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[REIKŠMĖ]</a:t>
                          </a:fld>
                          <a:r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[KATEGORIJOS PAVADINIMAS]</a:t>
                          </a:fld>
                          <a:r>
                            <a:rPr lang="en-US" sz="10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numFmt formatCode="#,##0_ ;\-#,##0\ " sourceLinked="0"/>
                    <c:spPr>
                      <a:xfrm>
                        <a:off x="70566" y="1278"/>
                        <a:ext cx="1080000" cy="529300"/>
                      </a:xfrm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ctr"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>
                              <a:gd name="adj1" fmla="val 71982"/>
                              <a:gd name="adj2" fmla="val 16939"/>
                            </a:avLst>
                          </a:prstGeom>
                          <a:noFill/>
                          <a:ln>
                            <a:noFill/>
                          </a:ln>
                        </c15:spPr>
                        <c15:layout>
                          <c:manualLayout>
                            <c:w val="0.25642569444444446"/>
                            <c:h val="0.14359652777777779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E-AB5F-4FBC-91F5-DE1F15C595E7}"/>
                      </c:ext>
                    </c:extLst>
                  </c:dLbl>
                  <c:dLbl>
                    <c:idx val="7"/>
                    <c:layout>
                      <c:manualLayout>
                        <c:x val="0.16732071759259248"/>
                        <c:y val="-5.0340625E-2"/>
                      </c:manualLayout>
                    </c:layout>
                    <c:tx>
                      <c:rich>
                        <a:bodyPr rot="0" spcFirstLastPara="1" vertOverflow="clip" horzOverflow="clip" vert="horz" wrap="square" lIns="38100" tIns="19050" rIns="38100" bIns="19050" anchor="ctr" anchorCtr="0">
                          <a:noAutofit/>
                        </a:bodyPr>
                        <a:lstStyle/>
                        <a:p>
                          <a:pPr algn="ctr"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defRPr>
                          </a:pPr>
                          <a:fld id="{AA6A24E3-076E-4CFB-A77D-1EDE7575CB5A}" type="VALUE">
                            <a:rPr lang="lt-LT" sz="1000" b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[REIKŠMĖ]</a:t>
                          </a:fld>
                          <a:r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pPr algn="ctr">
                              <a:defRPr sz="1000">
                                <a:solidFill>
                                  <a:sysClr val="windowText" lastClr="000000"/>
                                </a:solidFill>
                                <a:latin typeface="Arial" panose="020B0604020202020204" pitchFamily="34" charset="0"/>
                                <a:cs typeface="Arial" panose="020B0604020202020204" pitchFamily="34" charset="0"/>
                              </a:defRPr>
                            </a:pPr>
                            <a:t>[KATEGORIJOS PAVADINIMAS]</a:t>
                          </a:fld>
                          <a:r>
                            <a:rPr lang="lt-LT" sz="10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numFmt formatCode="#,##0_ ;\-#,##0\ " sourceLinked="0"/>
                    <c:spPr>
                      <a:xfrm>
                        <a:off x="70566" y="1278"/>
                        <a:ext cx="1080000" cy="529300"/>
                      </a:xfrm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0">
                        <a:noAutofit/>
                      </a:bodyPr>
                      <a:lstStyle/>
                      <a:p>
                        <a:pPr algn="ctr"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defRPr>
                        </a:pPr>
                        <a:endParaRPr lang="lt-LT"/>
                      </a:p>
                    </c:txPr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spPr xmlns:c15="http://schemas.microsoft.com/office/drawing/2012/chart">
                          <a:prstGeom prst="wedgeRectCallout">
                            <a:avLst>
                              <a:gd name="adj1" fmla="val 71982"/>
                              <a:gd name="adj2" fmla="val 16939"/>
                            </a:avLst>
                          </a:prstGeom>
                          <a:noFill/>
                          <a:ln>
                            <a:noFill/>
                          </a:ln>
                        </c15:spPr>
                        <c15:layout>
                          <c:manualLayout>
                            <c:w val="0.23078678376043765"/>
                            <c:h val="0.27210833333333334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20-AB5F-4FBC-91F5-DE1F15C595E7}"/>
                      </c:ext>
                    </c:extLst>
                  </c:dLbl>
                  <c:dLbl>
                    <c:idx val="8"/>
                    <c:layout>
                      <c:manualLayout>
                        <c:x val="0.17748506944444434"/>
                        <c:y val="3.4699652777777777E-2"/>
                      </c:manualLayout>
                    </c:layout>
                    <c:tx>
                      <c:rich>
                        <a:bodyPr/>
                        <a:lstStyle/>
                        <a:p>
                          <a:fld id="{AA6A24E3-076E-4CFB-A77D-1EDE7575CB5A}" type="VALUE">
                            <a:rPr lang="lt-LT" sz="900" b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[REIKŠMĖ]</a:t>
                          </a:fld>
                          <a:r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[KATEGORIJOS PAVADINIMAS]</a:t>
                          </a:fld>
                          <a:r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17062499999999997"/>
                            <c:h val="0.17991666666666667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22-AB5F-4FBC-91F5-DE1F15C595E7}"/>
                      </c:ext>
                    </c:extLst>
                  </c:dLbl>
                  <c:dLbl>
                    <c:idx val="9"/>
                    <c:layout>
                      <c:manualLayout>
                        <c:x val="0.20711820461881622"/>
                        <c:y val="6.1123440265480528E-2"/>
                      </c:manualLayout>
                    </c:layout>
                    <c:tx>
                      <c:rich>
                        <a:bodyPr/>
                        <a:lstStyle/>
                        <a:p>
                          <a:fld id="{AA6A24E3-076E-4CFB-A77D-1EDE7575CB5A}" type="VALUE">
                            <a:rPr lang="lt-LT" sz="900" b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[REIKŠMĖ]</a:t>
                          </a:fld>
                          <a:r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[KATEGORIJOS PAVADINIMAS]</a:t>
                          </a:fld>
                          <a:r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19986653419708963"/>
                            <c:h val="0.25615755818872177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24-AB5F-4FBC-91F5-DE1F15C595E7}"/>
                      </c:ext>
                    </c:extLst>
                  </c:dLbl>
                  <c:dLbl>
                    <c:idx val="10"/>
                    <c:layout>
                      <c:manualLayout>
                        <c:x val="0.1452344105107907"/>
                        <c:y val="0.27239966366613133"/>
                      </c:manualLayout>
                    </c:layout>
                    <c:tx>
                      <c:rich>
                        <a:bodyPr/>
                        <a:lstStyle/>
                        <a:p>
                          <a:fld id="{AA6A24E3-076E-4CFB-A77D-1EDE7575CB5A}" type="VALUE">
                            <a:rPr lang="lt-LT" sz="900" b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[REIKŠMĖ]</a:t>
                          </a:fld>
                          <a:r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t>
</a:t>
                          </a:r>
                          <a:fld id="{4BFC52AD-5DAC-4C68-9EA2-0412D0C14C55}" type="CATEGORYNAME"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pPr/>
                            <a:t>[KATEGORIJOS PAVADINIMAS]</a:t>
                          </a:fld>
                          <a:r>
                            <a:rPr lang="lt-LT" sz="900" b="0" baseline="0">
                              <a:solidFill>
                                <a:sysClr val="windowText" lastClr="000000"/>
                              </a:solidFill>
                            </a:rPr>
                            <a:t> </a:t>
                          </a:r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separator>
</c:separator>
                    <c:extLst>
                      <c:ext uri="{CE6537A1-D6FC-4f65-9D91-7224C49458BB}">
                        <c15:layout>
                          <c:manualLayout>
                            <c:w val="0.21631728395061728"/>
                            <c:h val="0.18351472222222223"/>
                          </c:manualLayout>
                        </c15:layout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26-AB5F-4FBC-91F5-DE1F15C595E7}"/>
                      </c:ext>
                    </c:extLst>
                  </c:dLbl>
                  <c:numFmt formatCode="#,##0_ ;\-#,##0\ " sourceLinked="0"/>
                  <c:spPr>
                    <a:xfrm>
                      <a:off x="70566" y="1278"/>
                      <a:ext cx="1080000" cy="529300"/>
                    </a:xfrm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0">
                      <a:noAutofit/>
                    </a:bodyPr>
                    <a:lstStyle/>
                    <a:p>
                      <a:pPr algn="ctr">
                        <a:defRPr sz="1050" b="0" i="0" u="none" strike="noStrike" kern="1200" baseline="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lt-LT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eparator>
</c:separator>
                  <c:showLeaderLines val="1"/>
                  <c:leaderLines>
                    <c:spPr>
                      <a:ln w="9525" cap="flat" cmpd="sng" algn="ctr">
                        <a:noFill/>
                        <a:round/>
                      </a:ln>
                      <a:effectLst/>
                    </c:spPr>
                  </c:leaderLines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>
                            <a:gd name="adj1" fmla="val 71982"/>
                            <a:gd name="adj2" fmla="val 16939"/>
                          </a:avLst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'7 pav.'!$D$16:$D$23</c15:sqref>
                        </c15:formulaRef>
                      </c:ext>
                    </c:extLst>
                    <c:strCache>
                      <c:ptCount val="8"/>
                      <c:pt idx="0">
                        <c:v>Kompensacija dirbantiesiems</c:v>
                      </c:pt>
                      <c:pt idx="1">
                        <c:v>Kita socialinė parama pinigais ir įmokos už apdraustuosius</c:v>
                      </c:pt>
                      <c:pt idx="2">
                        <c:v>Prekės ir paslaugos</c:v>
                      </c:pt>
                      <c:pt idx="3">
                        <c:v>Kitos</c:v>
                      </c:pt>
                      <c:pt idx="4">
                        <c:v>Pensijų draudimas</c:v>
                      </c:pt>
                      <c:pt idx="5">
                        <c:v>Socialiniai pervedimai natūra </c:v>
                      </c:pt>
                      <c:pt idx="6">
                        <c:v>Kapitalo išlaidos</c:v>
                      </c:pt>
                      <c:pt idx="7">
                        <c:v>Ligos ir motinystės (tėvystės) draudimas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 pav.'!$E$16:$E$23</c15:sqref>
                        </c15:formulaRef>
                      </c:ext>
                    </c:extLst>
                    <c:numCache>
                      <c:formatCode>_–#\ ##0.0\ _€_-;\–\ #\ ##0.0\ _€_-;_–\ "-"??\ _€_-;_-@_-</c:formatCode>
                      <c:ptCount val="8"/>
                      <c:pt idx="0">
                        <c:v>5516.8904835643543</c:v>
                      </c:pt>
                      <c:pt idx="1">
                        <c:v>1699.1682414532711</c:v>
                      </c:pt>
                      <c:pt idx="2">
                        <c:v>3403.2821062234334</c:v>
                      </c:pt>
                      <c:pt idx="3">
                        <c:v>3298.9940461008314</c:v>
                      </c:pt>
                      <c:pt idx="4">
                        <c:v>3728.2240000000002</c:v>
                      </c:pt>
                      <c:pt idx="5">
                        <c:v>1059.5783321389345</c:v>
                      </c:pt>
                      <c:pt idx="6">
                        <c:v>2533.5853483830651</c:v>
                      </c:pt>
                      <c:pt idx="7">
                        <c:v>890.00772499999994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5-AB5F-4FBC-91F5-DE1F15C595E7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0.00121</cdr:y>
    </cdr:from>
    <cdr:to>
      <cdr:x>0.00073</cdr:x>
      <cdr:y>0.00121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420224" cy="23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metiniai pokyčiai, proc.; kaitos veiksniai, proc. p.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0.7355</cdr:x>
      <cdr:y>0.08573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5464398" cy="3225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mln.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EUR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14284</xdr:colOff>
      <xdr:row>3</xdr:row>
      <xdr:rowOff>9522</xdr:rowOff>
    </xdr:from>
    <xdr:to>
      <xdr:col>2</xdr:col>
      <xdr:colOff>68622</xdr:colOff>
      <xdr:row>22</xdr:row>
      <xdr:rowOff>72241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0FBB19C-EF30-42E9-ABE9-551C0B31B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0.00121</cdr:y>
    </cdr:from>
    <cdr:to>
      <cdr:x>0.00073</cdr:x>
      <cdr:y>0.00121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420224" cy="23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metiniai pokyčiai, proc.; kaitos veiksniai, proc. p.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0.01252</cdr:x>
      <cdr:y>0.00088</cdr:y>
    </cdr:from>
    <cdr:to>
      <cdr:x>0.74802</cdr:x>
      <cdr:y>0.08661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2892" y="3076"/>
          <a:ext cx="5455324" cy="3001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mln.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EUR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323849</xdr:rowOff>
    </xdr:from>
    <xdr:to>
      <xdr:col>3</xdr:col>
      <xdr:colOff>9525</xdr:colOff>
      <xdr:row>23</xdr:row>
      <xdr:rowOff>161924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88CFC3D-8C0B-4D3A-A487-480752B90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0.57738</cdr:x>
      <cdr:y>0.50533</cdr:y>
    </cdr:from>
    <cdr:to>
      <cdr:x>0.77954</cdr:x>
      <cdr:y>0.62017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45B8BA2-69C0-4CEF-90E0-F2BDEB4CA0E5}"/>
            </a:ext>
          </a:extLst>
        </cdr:cNvPr>
        <cdr:cNvSpPr txBox="1"/>
      </cdr:nvSpPr>
      <cdr:spPr>
        <a:xfrm xmlns:a="http://schemas.openxmlformats.org/drawingml/2006/main">
          <a:off x="3303374" y="1728603"/>
          <a:ext cx="1156607" cy="3928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 b="1">
              <a:solidFill>
                <a:srgbClr val="002060"/>
              </a:solidFill>
            </a:rPr>
            <a:t>4=1+2+3</a:t>
          </a:r>
        </a:p>
      </cdr:txBody>
    </cdr:sp>
  </cdr:relSizeAnchor>
  <cdr:relSizeAnchor xmlns:cdr="http://schemas.openxmlformats.org/drawingml/2006/chartDrawing">
    <cdr:from>
      <cdr:x>0.49414</cdr:x>
      <cdr:y>0.11933</cdr:y>
    </cdr:from>
    <cdr:to>
      <cdr:x>0.56311</cdr:x>
      <cdr:y>0.7518</cdr:y>
    </cdr:to>
    <cdr:sp macro="" textlink="">
      <cdr:nvSpPr>
        <cdr:cNvPr id="6" name="Dešinysis riestinis skliaustas 5">
          <a:extLst xmlns:a="http://schemas.openxmlformats.org/drawingml/2006/main">
            <a:ext uri="{FF2B5EF4-FFF2-40B4-BE49-F238E27FC236}">
              <a16:creationId xmlns:a16="http://schemas.microsoft.com/office/drawing/2014/main" id="{6976D0E6-2353-4FFE-B322-4F219B0E43C9}"/>
            </a:ext>
          </a:extLst>
        </cdr:cNvPr>
        <cdr:cNvSpPr/>
      </cdr:nvSpPr>
      <cdr:spPr>
        <a:xfrm xmlns:a="http://schemas.openxmlformats.org/drawingml/2006/main">
          <a:off x="2827123" y="408214"/>
          <a:ext cx="394607" cy="2163535"/>
        </a:xfrm>
        <a:prstGeom xmlns:a="http://schemas.openxmlformats.org/drawingml/2006/main" prst="rightBrac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0.57976</cdr:x>
      <cdr:y>0.36994</cdr:y>
    </cdr:from>
    <cdr:to>
      <cdr:x>0.70819</cdr:x>
      <cdr:y>0.49325</cdr:y>
    </cdr:to>
    <cdr:sp macro="" textlink="">
      <cdr:nvSpPr>
        <cdr:cNvPr id="7" name="Rodyklė: dešinėn 6">
          <a:extLst xmlns:a="http://schemas.openxmlformats.org/drawingml/2006/main">
            <a:ext uri="{FF2B5EF4-FFF2-40B4-BE49-F238E27FC236}">
              <a16:creationId xmlns:a16="http://schemas.microsoft.com/office/drawing/2014/main" id="{CEAFD5C1-8BB1-44B6-A817-7F8E1AD1073C}"/>
            </a:ext>
          </a:extLst>
        </cdr:cNvPr>
        <cdr:cNvSpPr/>
      </cdr:nvSpPr>
      <cdr:spPr>
        <a:xfrm xmlns:a="http://schemas.openxmlformats.org/drawingml/2006/main">
          <a:off x="3316979" y="1265465"/>
          <a:ext cx="734786" cy="421821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</xdr:row>
      <xdr:rowOff>133350</xdr:rowOff>
    </xdr:from>
    <xdr:to>
      <xdr:col>2</xdr:col>
      <xdr:colOff>194084</xdr:colOff>
      <xdr:row>25</xdr:row>
      <xdr:rowOff>104775</xdr:rowOff>
    </xdr:to>
    <xdr:grpSp>
      <xdr:nvGrpSpPr>
        <xdr:cNvPr id="81" name="Grupė 80">
          <a:extLst>
            <a:ext uri="{FF2B5EF4-FFF2-40B4-BE49-F238E27FC236}">
              <a16:creationId xmlns:a16="http://schemas.microsoft.com/office/drawing/2014/main" id="{70438C89-AFFA-42E7-BAF0-41E994E60E41}"/>
            </a:ext>
          </a:extLst>
        </xdr:cNvPr>
        <xdr:cNvGrpSpPr/>
      </xdr:nvGrpSpPr>
      <xdr:grpSpPr>
        <a:xfrm>
          <a:off x="476250" y="695325"/>
          <a:ext cx="9747659" cy="4095750"/>
          <a:chOff x="252947" y="400050"/>
          <a:chExt cx="9224613" cy="3263283"/>
        </a:xfrm>
      </xdr:grpSpPr>
      <xdr:grpSp>
        <xdr:nvGrpSpPr>
          <xdr:cNvPr id="82" name="Grupė 81">
            <a:extLst>
              <a:ext uri="{FF2B5EF4-FFF2-40B4-BE49-F238E27FC236}">
                <a16:creationId xmlns:a16="http://schemas.microsoft.com/office/drawing/2014/main" id="{FDB23109-871B-4CF3-913A-12C7CCB251F1}"/>
              </a:ext>
            </a:extLst>
          </xdr:cNvPr>
          <xdr:cNvGrpSpPr/>
        </xdr:nvGrpSpPr>
        <xdr:grpSpPr>
          <a:xfrm>
            <a:off x="252947" y="400050"/>
            <a:ext cx="9224613" cy="3070957"/>
            <a:chOff x="252947" y="400050"/>
            <a:chExt cx="9224613" cy="3070957"/>
          </a:xfrm>
        </xdr:grpSpPr>
        <xdr:sp macro="" textlink="">
          <xdr:nvSpPr>
            <xdr:cNvPr id="103" name="TextBox 102">
              <a:extLst>
                <a:ext uri="{FF2B5EF4-FFF2-40B4-BE49-F238E27FC236}">
                  <a16:creationId xmlns:a16="http://schemas.microsoft.com/office/drawing/2014/main" id="{4C7F7038-E6E9-41BB-89CA-235860628B37}"/>
                </a:ext>
              </a:extLst>
            </xdr:cNvPr>
            <xdr:cNvSpPr txBox="1"/>
          </xdr:nvSpPr>
          <xdr:spPr>
            <a:xfrm>
              <a:off x="5616824" y="520697"/>
              <a:ext cx="1162050" cy="4572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3 728,2</a:t>
              </a:r>
            </a:p>
            <a:p>
              <a:pPr algn="ctr"/>
              <a:r>
                <a:rPr lang="lt-LT" sz="1050"/>
                <a:t>Pensijų draudimas</a:t>
              </a:r>
            </a:p>
          </xdr:txBody>
        </xdr:sp>
        <xdr:sp macro="" textlink="">
          <xdr:nvSpPr>
            <xdr:cNvPr id="104" name="TextBox 103">
              <a:extLst>
                <a:ext uri="{FF2B5EF4-FFF2-40B4-BE49-F238E27FC236}">
                  <a16:creationId xmlns:a16="http://schemas.microsoft.com/office/drawing/2014/main" id="{5C86DC7F-CC94-46EA-BD4B-6F709EB09ADA}"/>
                </a:ext>
              </a:extLst>
            </xdr:cNvPr>
            <xdr:cNvSpPr txBox="1"/>
          </xdr:nvSpPr>
          <xdr:spPr>
            <a:xfrm>
              <a:off x="252947" y="2566132"/>
              <a:ext cx="1688991" cy="9048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216,9</a:t>
              </a:r>
            </a:p>
            <a:p>
              <a:pPr algn="ctr"/>
              <a:r>
                <a:rPr lang="lt-LT" sz="1050"/>
                <a:t>Kiti gamybos mokesčiai (nekilnojamo turto, indėlių ir investicijų draudimo ir kt.) (0,4% BVP)</a:t>
              </a:r>
            </a:p>
          </xdr:txBody>
        </xdr:sp>
        <xdr:sp macro="" textlink="">
          <xdr:nvSpPr>
            <xdr:cNvPr id="105" name="TextBox 104">
              <a:extLst>
                <a:ext uri="{FF2B5EF4-FFF2-40B4-BE49-F238E27FC236}">
                  <a16:creationId xmlns:a16="http://schemas.microsoft.com/office/drawing/2014/main" id="{E30AD637-1745-4586-8CBE-C360FBB7DA9F}"/>
                </a:ext>
              </a:extLst>
            </xdr:cNvPr>
            <xdr:cNvSpPr txBox="1"/>
          </xdr:nvSpPr>
          <xdr:spPr>
            <a:xfrm>
              <a:off x="3609975" y="2867024"/>
              <a:ext cx="1285875" cy="5429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5 320,5</a:t>
              </a:r>
            </a:p>
            <a:p>
              <a:pPr algn="ctr"/>
              <a:r>
                <a:rPr lang="lt-LT" sz="1050"/>
                <a:t>Grynosios socialinės</a:t>
              </a:r>
              <a:r>
                <a:rPr lang="lt-LT" sz="1050" baseline="0"/>
                <a:t> įmokos</a:t>
              </a:r>
              <a:endParaRPr lang="lt-LT" sz="1050"/>
            </a:p>
          </xdr:txBody>
        </xdr:sp>
        <xdr:sp macro="" textlink="">
          <xdr:nvSpPr>
            <xdr:cNvPr id="106" name="TextBox 105">
              <a:extLst>
                <a:ext uri="{FF2B5EF4-FFF2-40B4-BE49-F238E27FC236}">
                  <a16:creationId xmlns:a16="http://schemas.microsoft.com/office/drawing/2014/main" id="{9CF4EFA9-6877-402A-B165-E52C9A7A2842}"/>
                </a:ext>
              </a:extLst>
            </xdr:cNvPr>
            <xdr:cNvSpPr txBox="1"/>
          </xdr:nvSpPr>
          <xdr:spPr>
            <a:xfrm>
              <a:off x="256339" y="1635618"/>
              <a:ext cx="1285875" cy="333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4 047,1</a:t>
              </a:r>
            </a:p>
            <a:p>
              <a:pPr algn="ctr"/>
              <a:r>
                <a:rPr lang="lt-LT" sz="1050"/>
                <a:t>PVM</a:t>
              </a:r>
            </a:p>
          </xdr:txBody>
        </xdr:sp>
        <xdr:sp macro="" textlink="">
          <xdr:nvSpPr>
            <xdr:cNvPr id="107" name="TextBox 106">
              <a:extLst>
                <a:ext uri="{FF2B5EF4-FFF2-40B4-BE49-F238E27FC236}">
                  <a16:creationId xmlns:a16="http://schemas.microsoft.com/office/drawing/2014/main" id="{1231D5AF-67E8-4EFC-9453-10599D495D1E}"/>
                </a:ext>
              </a:extLst>
            </xdr:cNvPr>
            <xdr:cNvSpPr txBox="1"/>
          </xdr:nvSpPr>
          <xdr:spPr>
            <a:xfrm>
              <a:off x="720183" y="400050"/>
              <a:ext cx="1828800" cy="5334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4 250,0</a:t>
              </a:r>
            </a:p>
            <a:p>
              <a:pPr algn="ctr"/>
              <a:r>
                <a:rPr lang="lt-LT" sz="1050"/>
                <a:t>Einamieji pajamų, turto ir kiti mokesčiai</a:t>
              </a:r>
            </a:p>
          </xdr:txBody>
        </xdr:sp>
        <xdr:sp macro="" textlink="">
          <xdr:nvSpPr>
            <xdr:cNvPr id="108" name="TextBox 107">
              <a:extLst>
                <a:ext uri="{FF2B5EF4-FFF2-40B4-BE49-F238E27FC236}">
                  <a16:creationId xmlns:a16="http://schemas.microsoft.com/office/drawing/2014/main" id="{55F69DF8-9999-4538-8126-4535060B9ECC}"/>
                </a:ext>
              </a:extLst>
            </xdr:cNvPr>
            <xdr:cNvSpPr txBox="1"/>
          </xdr:nvSpPr>
          <xdr:spPr>
            <a:xfrm>
              <a:off x="523875" y="990600"/>
              <a:ext cx="1285875" cy="333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1 575,9</a:t>
              </a:r>
            </a:p>
            <a:p>
              <a:pPr algn="ctr"/>
              <a:r>
                <a:rPr lang="lt-LT" sz="1050"/>
                <a:t>Akcizai</a:t>
              </a:r>
            </a:p>
          </xdr:txBody>
        </xdr:sp>
        <xdr:sp macro="" textlink="">
          <xdr:nvSpPr>
            <xdr:cNvPr id="109" name="TextBox 108">
              <a:extLst>
                <a:ext uri="{FF2B5EF4-FFF2-40B4-BE49-F238E27FC236}">
                  <a16:creationId xmlns:a16="http://schemas.microsoft.com/office/drawing/2014/main" id="{A25DA00F-9CB4-440A-AFC8-66858C00955E}"/>
                </a:ext>
              </a:extLst>
            </xdr:cNvPr>
            <xdr:cNvSpPr txBox="1"/>
          </xdr:nvSpPr>
          <xdr:spPr>
            <a:xfrm>
              <a:off x="3868498" y="1659830"/>
              <a:ext cx="1143789" cy="6104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2 005,3</a:t>
              </a:r>
            </a:p>
            <a:p>
              <a:pPr algn="ctr"/>
              <a:r>
                <a:rPr lang="lt-LT" sz="1050"/>
                <a:t>Gauta ES, EEE ir Norvegijos parama</a:t>
              </a:r>
            </a:p>
          </xdr:txBody>
        </xdr:sp>
        <xdr:sp macro="" textlink="">
          <xdr:nvSpPr>
            <xdr:cNvPr id="110" name="TextBox 109">
              <a:extLst>
                <a:ext uri="{FF2B5EF4-FFF2-40B4-BE49-F238E27FC236}">
                  <a16:creationId xmlns:a16="http://schemas.microsoft.com/office/drawing/2014/main" id="{83FA4F29-692D-4D9E-9AC4-19BD64BB331F}"/>
                </a:ext>
              </a:extLst>
            </xdr:cNvPr>
            <xdr:cNvSpPr txBox="1"/>
          </xdr:nvSpPr>
          <xdr:spPr>
            <a:xfrm>
              <a:off x="8005089" y="2784225"/>
              <a:ext cx="1304925" cy="52387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5 516,9</a:t>
              </a:r>
            </a:p>
            <a:p>
              <a:pPr algn="ctr"/>
              <a:r>
                <a:rPr lang="lt-LT" sz="1050"/>
                <a:t>Kompensacija dirbantiesiems</a:t>
              </a:r>
            </a:p>
          </xdr:txBody>
        </xdr:sp>
        <xdr:sp macro="" textlink="">
          <xdr:nvSpPr>
            <xdr:cNvPr id="111" name="TextBox 110">
              <a:extLst>
                <a:ext uri="{FF2B5EF4-FFF2-40B4-BE49-F238E27FC236}">
                  <a16:creationId xmlns:a16="http://schemas.microsoft.com/office/drawing/2014/main" id="{EC0F039C-CEF2-4876-9821-A082BC74F039}"/>
                </a:ext>
              </a:extLst>
            </xdr:cNvPr>
            <xdr:cNvSpPr txBox="1"/>
          </xdr:nvSpPr>
          <xdr:spPr>
            <a:xfrm>
              <a:off x="5098431" y="2032732"/>
              <a:ext cx="933449" cy="4572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3 299,0</a:t>
              </a:r>
            </a:p>
            <a:p>
              <a:pPr algn="ctr"/>
              <a:r>
                <a:rPr lang="lt-LT" sz="1050"/>
                <a:t>Kitos</a:t>
              </a:r>
            </a:p>
          </xdr:txBody>
        </xdr:sp>
        <xdr:sp macro="" textlink="">
          <xdr:nvSpPr>
            <xdr:cNvPr id="112" name="TextBox 111">
              <a:extLst>
                <a:ext uri="{FF2B5EF4-FFF2-40B4-BE49-F238E27FC236}">
                  <a16:creationId xmlns:a16="http://schemas.microsoft.com/office/drawing/2014/main" id="{6E85DE7C-435E-4DEF-911A-409268ED1A55}"/>
                </a:ext>
              </a:extLst>
            </xdr:cNvPr>
            <xdr:cNvSpPr txBox="1"/>
          </xdr:nvSpPr>
          <xdr:spPr>
            <a:xfrm>
              <a:off x="5206273" y="1200150"/>
              <a:ext cx="933449" cy="4572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3 403,3</a:t>
              </a:r>
            </a:p>
            <a:p>
              <a:pPr algn="ctr"/>
              <a:r>
                <a:rPr lang="lt-LT" sz="1050"/>
                <a:t>Prekės ir paslaugos</a:t>
              </a:r>
            </a:p>
          </xdr:txBody>
        </xdr:sp>
        <xdr:sp macro="" textlink="">
          <xdr:nvSpPr>
            <xdr:cNvPr id="113" name="TextBox 112">
              <a:extLst>
                <a:ext uri="{FF2B5EF4-FFF2-40B4-BE49-F238E27FC236}">
                  <a16:creationId xmlns:a16="http://schemas.microsoft.com/office/drawing/2014/main" id="{208D1718-78DA-4ED9-B508-B16C399FAF1D}"/>
                </a:ext>
              </a:extLst>
            </xdr:cNvPr>
            <xdr:cNvSpPr txBox="1"/>
          </xdr:nvSpPr>
          <xdr:spPr>
            <a:xfrm>
              <a:off x="5226670" y="2581274"/>
              <a:ext cx="1104900" cy="7905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1 699,2</a:t>
              </a:r>
            </a:p>
            <a:p>
              <a:pPr algn="ctr"/>
              <a:r>
                <a:rPr lang="lt-LT" sz="1050"/>
                <a:t>Kita socialinė parama pinigais ir įmokos už apdraustuosius</a:t>
              </a:r>
            </a:p>
          </xdr:txBody>
        </xdr:sp>
        <xdr:sp macro="" textlink="">
          <xdr:nvSpPr>
            <xdr:cNvPr id="114" name="TextBox 113">
              <a:extLst>
                <a:ext uri="{FF2B5EF4-FFF2-40B4-BE49-F238E27FC236}">
                  <a16:creationId xmlns:a16="http://schemas.microsoft.com/office/drawing/2014/main" id="{97D2BC13-7AEA-43EA-BC0A-480E5938631C}"/>
                </a:ext>
              </a:extLst>
            </xdr:cNvPr>
            <xdr:cNvSpPr txBox="1"/>
          </xdr:nvSpPr>
          <xdr:spPr>
            <a:xfrm>
              <a:off x="8262775" y="1838619"/>
              <a:ext cx="1196758" cy="7041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890,0</a:t>
              </a:r>
            </a:p>
            <a:p>
              <a:pPr algn="ctr"/>
              <a:r>
                <a:rPr lang="lt-LT" sz="1050"/>
                <a:t>Ligos ir motinystės (tėvystės) draudimas</a:t>
              </a:r>
            </a:p>
          </xdr:txBody>
        </xdr:sp>
        <xdr:sp macro="" textlink="">
          <xdr:nvSpPr>
            <xdr:cNvPr id="115" name="TextBox 114">
              <a:extLst>
                <a:ext uri="{FF2B5EF4-FFF2-40B4-BE49-F238E27FC236}">
                  <a16:creationId xmlns:a16="http://schemas.microsoft.com/office/drawing/2014/main" id="{EA1DF36B-6039-434B-AA71-1FB425CD9A61}"/>
                </a:ext>
              </a:extLst>
            </xdr:cNvPr>
            <xdr:cNvSpPr txBox="1"/>
          </xdr:nvSpPr>
          <xdr:spPr>
            <a:xfrm>
              <a:off x="8204092" y="1323764"/>
              <a:ext cx="1273468" cy="52017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2 533,6</a:t>
              </a:r>
            </a:p>
            <a:p>
              <a:pPr algn="ctr"/>
              <a:r>
                <a:rPr lang="lt-LT" sz="1050"/>
                <a:t>Kapitalo išlaidos</a:t>
              </a:r>
            </a:p>
          </xdr:txBody>
        </xdr:sp>
        <xdr:sp macro="" textlink="">
          <xdr:nvSpPr>
            <xdr:cNvPr id="116" name="TextBox 115">
              <a:extLst>
                <a:ext uri="{FF2B5EF4-FFF2-40B4-BE49-F238E27FC236}">
                  <a16:creationId xmlns:a16="http://schemas.microsoft.com/office/drawing/2014/main" id="{D0C98E88-ACEF-42CD-806D-AFB0C3762450}"/>
                </a:ext>
              </a:extLst>
            </xdr:cNvPr>
            <xdr:cNvSpPr txBox="1"/>
          </xdr:nvSpPr>
          <xdr:spPr>
            <a:xfrm>
              <a:off x="8020050" y="657225"/>
              <a:ext cx="1304925" cy="52387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1 059,6</a:t>
              </a:r>
            </a:p>
            <a:p>
              <a:pPr algn="ctr"/>
              <a:r>
                <a:rPr lang="lt-LT" sz="1050"/>
                <a:t>Socialiniai pervedimai natūra </a:t>
              </a:r>
            </a:p>
          </xdr:txBody>
        </xdr:sp>
        <xdr:sp macro="" textlink="">
          <xdr:nvSpPr>
            <xdr:cNvPr id="117" name="TextBox 116">
              <a:extLst>
                <a:ext uri="{FF2B5EF4-FFF2-40B4-BE49-F238E27FC236}">
                  <a16:creationId xmlns:a16="http://schemas.microsoft.com/office/drawing/2014/main" id="{11B1664E-FBE0-4F9B-B6D3-E189E8275B96}"/>
                </a:ext>
              </a:extLst>
            </xdr:cNvPr>
            <xdr:cNvSpPr txBox="1"/>
          </xdr:nvSpPr>
          <xdr:spPr>
            <a:xfrm>
              <a:off x="3672887" y="754187"/>
              <a:ext cx="1285875" cy="333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lt-LT" sz="1050"/>
                <a:t>492,8</a:t>
              </a:r>
            </a:p>
            <a:p>
              <a:pPr algn="ctr"/>
              <a:r>
                <a:rPr lang="lt-LT" sz="1050"/>
                <a:t>Kitos (3,3% BVP)</a:t>
              </a:r>
            </a:p>
          </xdr:txBody>
        </xdr:sp>
      </xdr:grpSp>
      <xdr:grpSp>
        <xdr:nvGrpSpPr>
          <xdr:cNvPr id="83" name="Grupė 82">
            <a:extLst>
              <a:ext uri="{FF2B5EF4-FFF2-40B4-BE49-F238E27FC236}">
                <a16:creationId xmlns:a16="http://schemas.microsoft.com/office/drawing/2014/main" id="{23F5A26D-99A3-4694-8FFF-E0593D1160F0}"/>
              </a:ext>
            </a:extLst>
          </xdr:cNvPr>
          <xdr:cNvGrpSpPr/>
        </xdr:nvGrpSpPr>
        <xdr:grpSpPr>
          <a:xfrm>
            <a:off x="571501" y="444012"/>
            <a:ext cx="8641027" cy="3219321"/>
            <a:chOff x="1870424" y="597011"/>
            <a:chExt cx="8806600" cy="3073254"/>
          </a:xfrm>
        </xdr:grpSpPr>
        <xdr:sp macro="" textlink="">
          <xdr:nvSpPr>
            <xdr:cNvPr id="84" name="2 linijinis paaiškinimas (be rėmelio) 24">
              <a:extLst>
                <a:ext uri="{FF2B5EF4-FFF2-40B4-BE49-F238E27FC236}">
                  <a16:creationId xmlns:a16="http://schemas.microsoft.com/office/drawing/2014/main" id="{C018903D-4B88-4677-8E95-335D6D29A919}"/>
                </a:ext>
              </a:extLst>
            </xdr:cNvPr>
            <xdr:cNvSpPr/>
          </xdr:nvSpPr>
          <xdr:spPr>
            <a:xfrm flipV="1">
              <a:off x="9588483" y="2854210"/>
              <a:ext cx="566316" cy="457317"/>
            </a:xfrm>
            <a:prstGeom prst="callout2">
              <a:avLst>
                <a:gd name="adj1" fmla="val 12438"/>
                <a:gd name="adj2" fmla="val 198773"/>
                <a:gd name="adj3" fmla="val 10847"/>
                <a:gd name="adj4" fmla="val -5312"/>
                <a:gd name="adj5" fmla="val 76418"/>
                <a:gd name="adj6" fmla="val -76411"/>
              </a:avLst>
            </a:prstGeom>
            <a:noFill/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lt-LT" sz="1100"/>
            </a:p>
          </xdr:txBody>
        </xdr:sp>
        <xdr:grpSp>
          <xdr:nvGrpSpPr>
            <xdr:cNvPr id="85" name="Grupė 84">
              <a:extLst>
                <a:ext uri="{FF2B5EF4-FFF2-40B4-BE49-F238E27FC236}">
                  <a16:creationId xmlns:a16="http://schemas.microsoft.com/office/drawing/2014/main" id="{6F22C6F1-D3DF-45AD-8CF4-8CF1407CB7B5}"/>
                </a:ext>
              </a:extLst>
            </xdr:cNvPr>
            <xdr:cNvGrpSpPr/>
          </xdr:nvGrpSpPr>
          <xdr:grpSpPr>
            <a:xfrm>
              <a:off x="1870424" y="597011"/>
              <a:ext cx="8806600" cy="3073254"/>
              <a:chOff x="1870424" y="597011"/>
              <a:chExt cx="8806600" cy="3073254"/>
            </a:xfrm>
          </xdr:grpSpPr>
          <xdr:sp macro="" textlink="">
            <xdr:nvSpPr>
              <xdr:cNvPr id="86" name="2 linijinis paaiškinimas (be rėmelio) 26">
                <a:extLst>
                  <a:ext uri="{FF2B5EF4-FFF2-40B4-BE49-F238E27FC236}">
                    <a16:creationId xmlns:a16="http://schemas.microsoft.com/office/drawing/2014/main" id="{2C0044A7-3F93-41AE-A563-87AB551FEB24}"/>
                  </a:ext>
                </a:extLst>
              </xdr:cNvPr>
              <xdr:cNvSpPr/>
            </xdr:nvSpPr>
            <xdr:spPr>
              <a:xfrm flipH="1" flipV="1">
                <a:off x="7128833" y="2934726"/>
                <a:ext cx="566316" cy="457317"/>
              </a:xfrm>
              <a:prstGeom prst="callout2">
                <a:avLst>
                  <a:gd name="adj1" fmla="val 22647"/>
                  <a:gd name="adj2" fmla="val 200176"/>
                  <a:gd name="adj3" fmla="val 22727"/>
                  <a:gd name="adj4" fmla="val -18381"/>
                  <a:gd name="adj5" fmla="val 105330"/>
                  <a:gd name="adj6" fmla="val -69804"/>
                </a:avLst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l"/>
                <a:endParaRPr lang="lt-LT" sz="1100"/>
              </a:p>
            </xdr:txBody>
          </xdr:sp>
          <xdr:grpSp>
            <xdr:nvGrpSpPr>
              <xdr:cNvPr id="87" name="Grupė 86">
                <a:extLst>
                  <a:ext uri="{FF2B5EF4-FFF2-40B4-BE49-F238E27FC236}">
                    <a16:creationId xmlns:a16="http://schemas.microsoft.com/office/drawing/2014/main" id="{973D7066-F699-43D2-A4EE-F857D9412E4D}"/>
                  </a:ext>
                </a:extLst>
              </xdr:cNvPr>
              <xdr:cNvGrpSpPr/>
            </xdr:nvGrpSpPr>
            <xdr:grpSpPr>
              <a:xfrm>
                <a:off x="1870424" y="597011"/>
                <a:ext cx="8806600" cy="3073254"/>
                <a:chOff x="1870424" y="597011"/>
                <a:chExt cx="8806600" cy="3073254"/>
              </a:xfrm>
            </xdr:grpSpPr>
            <xdr:sp macro="" textlink="">
              <xdr:nvSpPr>
                <xdr:cNvPr id="88" name="2 linijinis paaiškinimas (be rėmelio) 28">
                  <a:extLst>
                    <a:ext uri="{FF2B5EF4-FFF2-40B4-BE49-F238E27FC236}">
                      <a16:creationId xmlns:a16="http://schemas.microsoft.com/office/drawing/2014/main" id="{F8DE5789-11C9-4FC5-9688-F370C9C78DEB}"/>
                    </a:ext>
                  </a:extLst>
                </xdr:cNvPr>
                <xdr:cNvSpPr/>
              </xdr:nvSpPr>
              <xdr:spPr>
                <a:xfrm flipH="1">
                  <a:off x="7185983" y="903842"/>
                  <a:ext cx="566316" cy="457317"/>
                </a:xfrm>
                <a:prstGeom prst="callout2">
                  <a:avLst>
                    <a:gd name="adj1" fmla="val 36426"/>
                    <a:gd name="adj2" fmla="val 142287"/>
                    <a:gd name="adj3" fmla="val 36417"/>
                    <a:gd name="adj4" fmla="val -93029"/>
                    <a:gd name="adj5" fmla="val 89638"/>
                    <a:gd name="adj6" fmla="val -133912"/>
                  </a:avLst>
                </a:prstGeom>
                <a:noFill/>
                <a:ln w="12700"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t" anchorCtr="0" forceAA="0" compatLnSpc="1">
                  <a:prstTxWarp prst="textNoShape">
                    <a:avLst/>
                  </a:prstTxWarp>
                  <a:noAutofit/>
                </a:bodyPr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/>
                  <a:endParaRPr lang="lt-LT" sz="1100"/>
                </a:p>
              </xdr:txBody>
            </xdr:sp>
            <xdr:grpSp>
              <xdr:nvGrpSpPr>
                <xdr:cNvPr id="89" name="Grupė 88">
                  <a:extLst>
                    <a:ext uri="{FF2B5EF4-FFF2-40B4-BE49-F238E27FC236}">
                      <a16:creationId xmlns:a16="http://schemas.microsoft.com/office/drawing/2014/main" id="{6EA23F00-3F35-4705-8379-E7D13F1E15F8}"/>
                    </a:ext>
                  </a:extLst>
                </xdr:cNvPr>
                <xdr:cNvGrpSpPr/>
              </xdr:nvGrpSpPr>
              <xdr:grpSpPr>
                <a:xfrm>
                  <a:off x="1870424" y="597011"/>
                  <a:ext cx="8806600" cy="3073254"/>
                  <a:chOff x="1870424" y="597010"/>
                  <a:chExt cx="8806599" cy="3073259"/>
                </a:xfrm>
              </xdr:grpSpPr>
              <xdr:grpSp>
                <xdr:nvGrpSpPr>
                  <xdr:cNvPr id="90" name="Grupė 89">
                    <a:extLst>
                      <a:ext uri="{FF2B5EF4-FFF2-40B4-BE49-F238E27FC236}">
                        <a16:creationId xmlns:a16="http://schemas.microsoft.com/office/drawing/2014/main" id="{90999FAE-480F-4818-9FE1-EC26C2287495}"/>
                      </a:ext>
                    </a:extLst>
                  </xdr:cNvPr>
                  <xdr:cNvGrpSpPr/>
                </xdr:nvGrpSpPr>
                <xdr:grpSpPr>
                  <a:xfrm>
                    <a:off x="1870424" y="597010"/>
                    <a:ext cx="8806599" cy="3073259"/>
                    <a:chOff x="1870422" y="597008"/>
                    <a:chExt cx="8806598" cy="3073260"/>
                  </a:xfrm>
                </xdr:grpSpPr>
                <xdr:sp macro="" textlink="">
                  <xdr:nvSpPr>
                    <xdr:cNvPr id="92" name="2 linijinis paaiškinimas (be rėmelio) 35">
                      <a:extLst>
                        <a:ext uri="{FF2B5EF4-FFF2-40B4-BE49-F238E27FC236}">
                          <a16:creationId xmlns:a16="http://schemas.microsoft.com/office/drawing/2014/main" id="{F2D1AD93-5722-47BD-9AC4-88E3D767755B}"/>
                        </a:ext>
                      </a:extLst>
                    </xdr:cNvPr>
                    <xdr:cNvSpPr/>
                  </xdr:nvSpPr>
                  <xdr:spPr>
                    <a:xfrm flipH="1" flipV="1">
                      <a:off x="6682694" y="2035962"/>
                      <a:ext cx="566316" cy="457317"/>
                    </a:xfrm>
                    <a:prstGeom prst="callout2">
                      <a:avLst>
                        <a:gd name="adj1" fmla="val 18947"/>
                        <a:gd name="adj2" fmla="val 101313"/>
                        <a:gd name="adj3" fmla="val 18750"/>
                        <a:gd name="adj4" fmla="val -16667"/>
                        <a:gd name="adj5" fmla="val 47482"/>
                        <a:gd name="adj6" fmla="val -48478"/>
                      </a:avLst>
                    </a:prstGeom>
                    <a:noFill/>
                    <a:ln w="12700"/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rot="0" spcFirstLastPara="0" vert="horz" wrap="square" lIns="91440" tIns="45720" rIns="91440" bIns="45720" numCol="1" spcCol="0" rtlCol="0" fromWordArt="0" anchor="t" anchorCtr="0" forceAA="0" compatLnSpc="1">
                      <a:prstTxWarp prst="textNoShape">
                        <a:avLst/>
                      </a:prstTxWarp>
                      <a:noAutofit/>
                    </a:bodyPr>
                    <a:lstStyle>
                      <a:lvl1pPr marL="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1pPr>
                      <a:lvl2pPr marL="457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2pPr>
                      <a:lvl3pPr marL="914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indent="0">
                        <a:defRPr sz="110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algn="l"/>
                      <a:endParaRPr lang="lt-LT" sz="1100"/>
                    </a:p>
                  </xdr:txBody>
                </xdr:sp>
                <xdr:grpSp>
                  <xdr:nvGrpSpPr>
                    <xdr:cNvPr id="93" name="Grupė 92">
                      <a:extLst>
                        <a:ext uri="{FF2B5EF4-FFF2-40B4-BE49-F238E27FC236}">
                          <a16:creationId xmlns:a16="http://schemas.microsoft.com/office/drawing/2014/main" id="{46ABD9EF-4FD8-4751-92B9-F8C2BAC44A5A}"/>
                        </a:ext>
                      </a:extLst>
                    </xdr:cNvPr>
                    <xdr:cNvGrpSpPr/>
                  </xdr:nvGrpSpPr>
                  <xdr:grpSpPr>
                    <a:xfrm>
                      <a:off x="1870422" y="597008"/>
                      <a:ext cx="4382348" cy="2914246"/>
                      <a:chOff x="6151406" y="2745177"/>
                      <a:chExt cx="4382348" cy="2914246"/>
                    </a:xfrm>
                  </xdr:grpSpPr>
                  <xdr:sp macro="" textlink="">
                    <xdr:nvSpPr>
                      <xdr:cNvPr id="95" name="2 linijinis paaiškinimas (be rėmelio) 38">
                        <a:extLst>
                          <a:ext uri="{FF2B5EF4-FFF2-40B4-BE49-F238E27FC236}">
                            <a16:creationId xmlns:a16="http://schemas.microsoft.com/office/drawing/2014/main" id="{5DCCD059-E4FA-4A4B-A0CF-8EBB3C6CE3D4}"/>
                          </a:ext>
                        </a:extLst>
                      </xdr:cNvPr>
                      <xdr:cNvSpPr/>
                    </xdr:nvSpPr>
                    <xdr:spPr>
                      <a:xfrm flipH="1">
                        <a:off x="7203219" y="3021426"/>
                        <a:ext cx="566316" cy="457317"/>
                      </a:xfrm>
                      <a:prstGeom prst="callout2">
                        <a:avLst>
                          <a:gd name="adj1" fmla="val 21430"/>
                          <a:gd name="adj2" fmla="val 242742"/>
                          <a:gd name="adj3" fmla="val 21518"/>
                          <a:gd name="adj4" fmla="val -26341"/>
                          <a:gd name="adj5" fmla="val 106690"/>
                          <a:gd name="adj6" fmla="val -80349"/>
                        </a:avLst>
                      </a:prstGeom>
                      <a:noFill/>
                      <a:ln w="12700"/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rot="0" spcFirstLastPara="0" vert="horz" wrap="square" lIns="91440" tIns="45720" rIns="91440" bIns="45720" numCol="1" spcCol="0" rtlCol="0" fromWordArt="0" anchor="t" anchorCtr="0" forceAA="0" compatLnSpc="1">
                        <a:prstTxWarp prst="textNoShape">
                          <a:avLst/>
                        </a:prstTxWarp>
                        <a:noAutofit/>
                      </a:bodyPr>
                      <a:lstStyle>
                        <a:lvl1pPr marL="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algn="l"/>
                        <a:endParaRPr lang="lt-LT" sz="1100"/>
                      </a:p>
                    </xdr:txBody>
                  </xdr:sp>
                  <xdr:sp macro="" textlink="">
                    <xdr:nvSpPr>
                      <xdr:cNvPr id="96" name="2 linijinis paaiškinimas (be rėmelio) 37">
                        <a:extLst>
                          <a:ext uri="{FF2B5EF4-FFF2-40B4-BE49-F238E27FC236}">
                            <a16:creationId xmlns:a16="http://schemas.microsoft.com/office/drawing/2014/main" id="{259B951D-96B2-4494-98E3-F76D688AD80B}"/>
                          </a:ext>
                        </a:extLst>
                      </xdr:cNvPr>
                      <xdr:cNvSpPr/>
                    </xdr:nvSpPr>
                    <xdr:spPr>
                      <a:xfrm>
                        <a:off x="9388623" y="3243861"/>
                        <a:ext cx="593481" cy="522959"/>
                      </a:xfrm>
                      <a:prstGeom prst="callout2">
                        <a:avLst>
                          <a:gd name="adj1" fmla="val 19265"/>
                          <a:gd name="adj2" fmla="val 191483"/>
                          <a:gd name="adj3" fmla="val 18750"/>
                          <a:gd name="adj4" fmla="val -16667"/>
                          <a:gd name="adj5" fmla="val 87041"/>
                          <a:gd name="adj6" fmla="val -60279"/>
                        </a:avLst>
                      </a:prstGeom>
                      <a:noFill/>
                      <a:ln w="12700"/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lt-LT" sz="1100"/>
                      </a:p>
                    </xdr:txBody>
                  </xdr:sp>
                  <xdr:sp macro="" textlink="">
                    <xdr:nvSpPr>
                      <xdr:cNvPr id="97" name="2 linijinis paaiškinimas (be rėmelio) 40">
                        <a:extLst>
                          <a:ext uri="{FF2B5EF4-FFF2-40B4-BE49-F238E27FC236}">
                            <a16:creationId xmlns:a16="http://schemas.microsoft.com/office/drawing/2014/main" id="{4D16726A-D584-492A-880C-336CDEB1CA42}"/>
                          </a:ext>
                        </a:extLst>
                      </xdr:cNvPr>
                      <xdr:cNvSpPr/>
                    </xdr:nvSpPr>
                    <xdr:spPr>
                      <a:xfrm>
                        <a:off x="9682154" y="3970329"/>
                        <a:ext cx="593481" cy="522959"/>
                      </a:xfrm>
                      <a:prstGeom prst="callout2">
                        <a:avLst>
                          <a:gd name="adj1" fmla="val 94002"/>
                          <a:gd name="adj2" fmla="val 143478"/>
                          <a:gd name="adj3" fmla="val 93384"/>
                          <a:gd name="adj4" fmla="val -8928"/>
                          <a:gd name="adj5" fmla="val 65738"/>
                          <a:gd name="adj6" fmla="val -50534"/>
                        </a:avLst>
                      </a:prstGeom>
                      <a:noFill/>
                      <a:ln w="12700"/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lt-LT" sz="1100"/>
                      </a:p>
                    </xdr:txBody>
                  </xdr:sp>
                  <xdr:graphicFrame macro="">
                    <xdr:nvGraphicFramePr>
                      <xdr:cNvPr id="98" name="Diagrama 97">
                        <a:extLst>
                          <a:ext uri="{FF2B5EF4-FFF2-40B4-BE49-F238E27FC236}">
                            <a16:creationId xmlns:a16="http://schemas.microsoft.com/office/drawing/2014/main" id="{857DA0E7-4A9C-4824-A4AF-A584F4175E96}"/>
                          </a:ext>
                        </a:extLst>
                      </xdr:cNvPr>
                      <xdr:cNvGraphicFramePr>
                        <a:graphicFrameLocks/>
                      </xdr:cNvGraphicFramePr>
                    </xdr:nvGraphicFramePr>
                    <xdr:xfrm>
                      <a:off x="6151406" y="2745177"/>
                      <a:ext cx="4382348" cy="2914246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xdr:sp macro="" textlink="">
                    <xdr:nvSpPr>
                      <xdr:cNvPr id="99" name="2 linijinis paaiškinimas (be rėmelio) 39">
                        <a:extLst>
                          <a:ext uri="{FF2B5EF4-FFF2-40B4-BE49-F238E27FC236}">
                            <a16:creationId xmlns:a16="http://schemas.microsoft.com/office/drawing/2014/main" id="{53999E11-32A0-4AD4-B366-F9A6BF41361E}"/>
                          </a:ext>
                        </a:extLst>
                      </xdr:cNvPr>
                      <xdr:cNvSpPr/>
                    </xdr:nvSpPr>
                    <xdr:spPr>
                      <a:xfrm flipH="1">
                        <a:off x="6342676" y="3977761"/>
                        <a:ext cx="566316" cy="457317"/>
                      </a:xfrm>
                      <a:prstGeom prst="callout2">
                        <a:avLst>
                          <a:gd name="adj1" fmla="val 45628"/>
                          <a:gd name="adj2" fmla="val 160537"/>
                          <a:gd name="adj3" fmla="val 45618"/>
                          <a:gd name="adj4" fmla="val -2068"/>
                          <a:gd name="adj5" fmla="val 80598"/>
                          <a:gd name="adj6" fmla="val -53583"/>
                        </a:avLst>
                      </a:prstGeom>
                      <a:noFill/>
                      <a:ln w="12700"/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rot="0" spcFirstLastPara="0" vert="horz" wrap="square" lIns="91440" tIns="45720" rIns="91440" bIns="45720" numCol="1" spcCol="0" rtlCol="0" fromWordArt="0" anchor="t" anchorCtr="0" forceAA="0" compatLnSpc="1">
                        <a:prstTxWarp prst="textNoShape">
                          <a:avLst/>
                        </a:prstTxWarp>
                        <a:noAutofit/>
                      </a:bodyPr>
                      <a:lstStyle>
                        <a:lvl1pPr marL="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algn="l"/>
                        <a:endParaRPr lang="lt-LT" sz="1100"/>
                      </a:p>
                    </xdr:txBody>
                  </xdr:sp>
                  <xdr:sp macro="" textlink="">
                    <xdr:nvSpPr>
                      <xdr:cNvPr id="100" name="2 linijinis paaiškinimas (be rėmelio) 41">
                        <a:extLst>
                          <a:ext uri="{FF2B5EF4-FFF2-40B4-BE49-F238E27FC236}">
                            <a16:creationId xmlns:a16="http://schemas.microsoft.com/office/drawing/2014/main" id="{3F0ED541-2B47-4C7A-9659-1E7AD41109B9}"/>
                          </a:ext>
                        </a:extLst>
                      </xdr:cNvPr>
                      <xdr:cNvSpPr/>
                    </xdr:nvSpPr>
                    <xdr:spPr>
                      <a:xfrm flipV="1">
                        <a:off x="9429750" y="5082895"/>
                        <a:ext cx="566316" cy="457317"/>
                      </a:xfrm>
                      <a:prstGeom prst="callout2">
                        <a:avLst>
                          <a:gd name="adj1" fmla="val 18759"/>
                          <a:gd name="adj2" fmla="val 189996"/>
                          <a:gd name="adj3" fmla="val 18750"/>
                          <a:gd name="adj4" fmla="val -16667"/>
                          <a:gd name="adj5" fmla="val 93804"/>
                          <a:gd name="adj6" fmla="val -95877"/>
                        </a:avLst>
                      </a:prstGeom>
                      <a:noFill/>
                      <a:ln w="12700"/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rot="0" spcFirstLastPara="0" vert="horz" wrap="square" lIns="91440" tIns="45720" rIns="91440" bIns="45720" numCol="1" spcCol="0" rtlCol="0" fromWordArt="0" anchor="t" anchorCtr="0" forceAA="0" compatLnSpc="1">
                        <a:prstTxWarp prst="textNoShape">
                          <a:avLst/>
                        </a:prstTxWarp>
                        <a:noAutofit/>
                      </a:bodyPr>
                      <a:lstStyle>
                        <a:lvl1pPr marL="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algn="l"/>
                        <a:endParaRPr lang="lt-LT" sz="1100"/>
                      </a:p>
                    </xdr:txBody>
                  </xdr:sp>
                  <xdr:sp macro="" textlink="">
                    <xdr:nvSpPr>
                      <xdr:cNvPr id="101" name="2 linijinis paaiškinimas (be rėmelio) 42">
                        <a:extLst>
                          <a:ext uri="{FF2B5EF4-FFF2-40B4-BE49-F238E27FC236}">
                            <a16:creationId xmlns:a16="http://schemas.microsoft.com/office/drawing/2014/main" id="{4019B563-3FC1-4075-A929-0672F2BADC57}"/>
                          </a:ext>
                        </a:extLst>
                      </xdr:cNvPr>
                      <xdr:cNvSpPr/>
                    </xdr:nvSpPr>
                    <xdr:spPr>
                      <a:xfrm flipH="1" flipV="1">
                        <a:off x="6889470" y="5053972"/>
                        <a:ext cx="566316" cy="457317"/>
                      </a:xfrm>
                      <a:prstGeom prst="callout2">
                        <a:avLst>
                          <a:gd name="adj1" fmla="val 20062"/>
                          <a:gd name="adj2" fmla="val 272508"/>
                          <a:gd name="adj3" fmla="val 20331"/>
                          <a:gd name="adj4" fmla="val -18289"/>
                          <a:gd name="adj5" fmla="val 78461"/>
                          <a:gd name="adj6" fmla="val -60072"/>
                        </a:avLst>
                      </a:prstGeom>
                      <a:noFill/>
                      <a:ln w="12700"/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rot="0" spcFirstLastPara="0" vert="horz" wrap="square" lIns="91440" tIns="45720" rIns="91440" bIns="45720" numCol="1" spcCol="0" rtlCol="0" fromWordArt="0" anchor="t" anchorCtr="0" forceAA="0" compatLnSpc="1">
                        <a:prstTxWarp prst="textNoShape">
                          <a:avLst/>
                        </a:prstTxWarp>
                        <a:noAutofit/>
                      </a:bodyPr>
                      <a:lstStyle>
                        <a:lvl1pPr marL="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indent="0">
                          <a:defRPr sz="110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algn="l"/>
                        <a:endParaRPr lang="lt-LT" sz="1100">
                          <a:solidFill>
                            <a:sysClr val="windowText" lastClr="00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102" name="2 linijinis paaiškinimas (be rėmelio) 43">
                        <a:extLst>
                          <a:ext uri="{FF2B5EF4-FFF2-40B4-BE49-F238E27FC236}">
                            <a16:creationId xmlns:a16="http://schemas.microsoft.com/office/drawing/2014/main" id="{C794FF48-BABB-48D7-B0E8-F5D172127042}"/>
                          </a:ext>
                        </a:extLst>
                      </xdr:cNvPr>
                      <xdr:cNvSpPr/>
                    </xdr:nvSpPr>
                    <xdr:spPr>
                      <a:xfrm>
                        <a:off x="6711754" y="3297150"/>
                        <a:ext cx="593481" cy="522959"/>
                      </a:xfrm>
                      <a:prstGeom prst="callout2">
                        <a:avLst>
                          <a:gd name="adj1" fmla="val 93304"/>
                          <a:gd name="adj2" fmla="val 129835"/>
                          <a:gd name="adj3" fmla="val 47723"/>
                          <a:gd name="adj4" fmla="val 91397"/>
                          <a:gd name="adj5" fmla="val 47551"/>
                          <a:gd name="adj6" fmla="val -113593"/>
                        </a:avLst>
                      </a:prstGeom>
                      <a:noFill/>
                      <a:ln w="12700"/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lt-LT" sz="1100"/>
                      </a:p>
                    </xdr:txBody>
                  </xdr:sp>
                </xdr:grpSp>
                <xdr:graphicFrame macro="">
                  <xdr:nvGraphicFramePr>
                    <xdr:cNvPr id="94" name="Diagrama 93">
                      <a:extLst>
                        <a:ext uri="{FF2B5EF4-FFF2-40B4-BE49-F238E27FC236}">
                          <a16:creationId xmlns:a16="http://schemas.microsoft.com/office/drawing/2014/main" id="{C6912726-24D3-4635-B9EF-FA0B14D8C646}"/>
                        </a:ext>
                      </a:extLst>
                    </xdr:cNvPr>
                    <xdr:cNvGraphicFramePr>
                      <a:graphicFrameLocks/>
                    </xdr:cNvGraphicFramePr>
                  </xdr:nvGraphicFramePr>
                  <xdr:xfrm>
                    <a:off x="6357019" y="790268"/>
                    <a:ext cx="4320001" cy="2880000"/>
                  </xdr:xfrm>
                  <a:graphic>
                    <a:graphicData uri="http://schemas.openxmlformats.org/drawingml/2006/chart">
                      <c:chart xmlns:c="http://schemas.openxmlformats.org/drawingml/2006/chart" xmlns:r="http://schemas.openxmlformats.org/officeDocument/2006/relationships" r:id="rId2"/>
                    </a:graphicData>
                  </a:graphic>
                </xdr:graphicFrame>
              </xdr:grpSp>
              <xdr:sp macro="" textlink="">
                <xdr:nvSpPr>
                  <xdr:cNvPr id="91" name="2 linijinis paaiškinimas (be rėmelio) 32">
                    <a:extLst>
                      <a:ext uri="{FF2B5EF4-FFF2-40B4-BE49-F238E27FC236}">
                        <a16:creationId xmlns:a16="http://schemas.microsoft.com/office/drawing/2014/main" id="{9FEB327C-B944-414C-B1F8-D0A2B3580862}"/>
                      </a:ext>
                    </a:extLst>
                  </xdr:cNvPr>
                  <xdr:cNvSpPr/>
                </xdr:nvSpPr>
                <xdr:spPr>
                  <a:xfrm>
                    <a:off x="9788769" y="1085850"/>
                    <a:ext cx="593481" cy="522959"/>
                  </a:xfrm>
                  <a:prstGeom prst="callout2">
                    <a:avLst>
                      <a:gd name="adj1" fmla="val 25225"/>
                      <a:gd name="adj2" fmla="val 148926"/>
                      <a:gd name="adj3" fmla="val 24875"/>
                      <a:gd name="adj4" fmla="val -49258"/>
                      <a:gd name="adj5" fmla="val 82054"/>
                      <a:gd name="adj6" fmla="val -75119"/>
                    </a:avLst>
                  </a:prstGeom>
                  <a:noFill/>
                  <a:ln w="12700"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lt-LT" sz="1100"/>
                  </a:p>
                </xdr:txBody>
              </xdr:sp>
            </xdr:grpSp>
          </xdr:grpSp>
        </xdr:grpSp>
      </xdr:grpSp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0.35234</cdr:x>
      <cdr:y>0.47872</cdr:y>
    </cdr:from>
    <cdr:to>
      <cdr:x>0.65185</cdr:x>
      <cdr:y>0.69724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78175" y="1816881"/>
          <a:ext cx="1341543" cy="82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PAJAMOS</a:t>
          </a:r>
          <a:r>
            <a:rPr lang="lt-LT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/>
          <a:r>
            <a:rPr lang="lt-LT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19 061,8</a:t>
          </a:r>
          <a:r>
            <a:rPr lang="en-US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lt-LT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mln. EUR</a:t>
          </a:r>
          <a:endParaRPr lang="en-US" sz="1050" b="0" i="0" u="none" strike="noStrike" kern="1200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lt-LT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7,3</a:t>
          </a:r>
          <a:r>
            <a:rPr lang="en-US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% BVP</a:t>
          </a:r>
          <a:endParaRPr lang="lt-LT" sz="1050" b="0" i="0" u="none" strike="noStrike" kern="1200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0.42766</cdr:x>
      <cdr:y>0.29265</cdr:y>
    </cdr:from>
    <cdr:to>
      <cdr:x>0.60222</cdr:x>
      <cdr:y>0.43473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915542" y="1110705"/>
          <a:ext cx="781875" cy="539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8,3 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0.61606</cdr:x>
      <cdr:y>0.52098</cdr:y>
    </cdr:from>
    <cdr:to>
      <cdr:x>0.84697</cdr:x>
      <cdr:y>0.64602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799221" y="2000790"/>
          <a:ext cx="1049222" cy="48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3,9</a:t>
          </a:r>
          <a:r>
            <a:rPr lang="lt-LT" sz="900" baseline="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0.23991</cdr:x>
      <cdr:y>0.59598</cdr:y>
    </cdr:from>
    <cdr:to>
      <cdr:x>0.44239</cdr:x>
      <cdr:y>0.67408</cdr:y>
    </cdr:to>
    <cdr:sp macro="" textlink="">
      <cdr:nvSpPr>
        <cdr:cNvPr id="10" name="TextBox 1"/>
        <cdr:cNvSpPr txBox="1"/>
      </cdr:nvSpPr>
      <cdr:spPr>
        <a:xfrm xmlns:a="http://schemas.openxmlformats.org/drawingml/2006/main" rot="21098783">
          <a:off x="1090094" y="2288822"/>
          <a:ext cx="920024" cy="2999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7</a:t>
          </a:r>
          <a:r>
            <a:rPr lang="en-US" sz="900">
              <a:solidFill>
                <a:schemeClr val="bg1"/>
              </a:solidFill>
              <a:effectLst/>
            </a:rPr>
            <a:t>,</a:t>
          </a:r>
          <a:r>
            <a:rPr lang="lt-LT" sz="900">
              <a:solidFill>
                <a:schemeClr val="bg1"/>
              </a:solidFill>
              <a:effectLst/>
            </a:rPr>
            <a:t>9 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0.24861</cdr:x>
      <cdr:y>0.42412</cdr:y>
    </cdr:from>
    <cdr:to>
      <cdr:x>0.46126</cdr:x>
      <cdr:y>0.49929</cdr:y>
    </cdr:to>
    <cdr:sp macro="" textlink="">
      <cdr:nvSpPr>
        <cdr:cNvPr id="12" name="TextBox 1"/>
        <cdr:cNvSpPr txBox="1"/>
      </cdr:nvSpPr>
      <cdr:spPr>
        <a:xfrm xmlns:a="http://schemas.openxmlformats.org/drawingml/2006/main" rot="1932162">
          <a:off x="1129636" y="1628811"/>
          <a:ext cx="966207" cy="288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3,</a:t>
          </a:r>
          <a:r>
            <a:rPr lang="lt-LT" sz="900">
              <a:solidFill>
                <a:schemeClr val="bg1"/>
              </a:solidFill>
              <a:effectLst/>
            </a:rPr>
            <a:t>1</a:t>
          </a:r>
          <a:r>
            <a:rPr lang="lt-LT" sz="900" baseline="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%</a:t>
          </a:r>
          <a:r>
            <a:rPr lang="lt-LT" sz="900" baseline="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0.26626</cdr:x>
      <cdr:y>0.65319</cdr:y>
    </cdr:from>
    <cdr:to>
      <cdr:x>0.37964</cdr:x>
      <cdr:y>0.7143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582127" y="2556607"/>
          <a:ext cx="673719" cy="239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0.51445</cdr:x>
      <cdr:y>0.7297</cdr:y>
    </cdr:from>
    <cdr:to>
      <cdr:x>0.7757</cdr:x>
      <cdr:y>0.83362</cdr:y>
    </cdr:to>
    <cdr:sp macro="" textlink="">
      <cdr:nvSpPr>
        <cdr:cNvPr id="18" name="TextBox 1"/>
        <cdr:cNvSpPr txBox="1"/>
      </cdr:nvSpPr>
      <cdr:spPr>
        <a:xfrm xmlns:a="http://schemas.openxmlformats.org/drawingml/2006/main" rot="1080837">
          <a:off x="2337563" y="2802361"/>
          <a:ext cx="1187030" cy="399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10</a:t>
          </a:r>
          <a:r>
            <a:rPr lang="en-US" sz="900">
              <a:solidFill>
                <a:schemeClr val="bg1"/>
              </a:solidFill>
              <a:effectLst/>
            </a:rPr>
            <a:t>,</a:t>
          </a:r>
          <a:r>
            <a:rPr lang="lt-LT" sz="900">
              <a:solidFill>
                <a:schemeClr val="bg1"/>
              </a:solidFill>
              <a:effectLst/>
            </a:rPr>
            <a:t>4 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0.57612</cdr:x>
      <cdr:y>0.38078</cdr:y>
    </cdr:from>
    <cdr:to>
      <cdr:x>0.77151</cdr:x>
      <cdr:y>0.44055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5383E226-F654-4F62-9153-BF6CBC1AD46F}"/>
            </a:ext>
          </a:extLst>
        </cdr:cNvPr>
        <cdr:cNvSpPr txBox="1"/>
      </cdr:nvSpPr>
      <cdr:spPr>
        <a:xfrm xmlns:a="http://schemas.openxmlformats.org/drawingml/2006/main" rot="19933904">
          <a:off x="2617744" y="1462358"/>
          <a:ext cx="887800" cy="229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3,3</a:t>
          </a:r>
          <a:r>
            <a:rPr lang="lt-LT" sz="900" baseline="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0.28785</cdr:x>
      <cdr:y>0.41041</cdr:y>
    </cdr:from>
    <cdr:to>
      <cdr:x>0.7576</cdr:x>
      <cdr:y>0.65048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89318" y="1557632"/>
          <a:ext cx="2104069" cy="911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</a:t>
          </a:r>
          <a:r>
            <a:rPr lang="lt-LT"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ŠLAIDOS </a:t>
          </a:r>
        </a:p>
        <a:p xmlns:a="http://schemas.openxmlformats.org/drawingml/2006/main">
          <a:pPr algn="ctr"/>
          <a:r>
            <a:rPr lang="lt-LT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21 966,6 mln. EUR</a:t>
          </a:r>
          <a:endParaRPr lang="en-US" sz="1050" b="0" i="0" u="none" strike="noStrike" kern="1200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lt-LT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43,0</a:t>
          </a:r>
          <a:r>
            <a:rPr lang="en-US"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% BVP</a:t>
          </a:r>
          <a:endParaRPr lang="lt-LT" sz="1050" b="0" i="0" u="none" strike="noStrike" kern="1200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0.63641</cdr:x>
      <cdr:y>0.5062</cdr:y>
    </cdr:from>
    <cdr:to>
      <cdr:x>0.81473</cdr:x>
      <cdr:y>0.59547</cdr:y>
    </cdr:to>
    <cdr:sp macro="" textlink="">
      <cdr:nvSpPr>
        <cdr:cNvPr id="4" name="TextBox 1"/>
        <cdr:cNvSpPr txBox="1"/>
      </cdr:nvSpPr>
      <cdr:spPr>
        <a:xfrm xmlns:a="http://schemas.openxmlformats.org/drawingml/2006/main" rot="589608" flipH="1">
          <a:off x="2850574" y="1921185"/>
          <a:ext cx="798717" cy="338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1,7 </a:t>
          </a:r>
          <a:r>
            <a:rPr lang="en-US" sz="900">
              <a:solidFill>
                <a:schemeClr val="bg1"/>
              </a:solidFill>
              <a:effectLst/>
            </a:rPr>
            <a:t>%</a:t>
          </a:r>
          <a:r>
            <a:rPr lang="lt-LT" sz="90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0.29131</cdr:x>
      <cdr:y>0.31578</cdr:y>
    </cdr:from>
    <cdr:to>
      <cdr:x>0.50325</cdr:x>
      <cdr:y>0.44117</cdr:y>
    </cdr:to>
    <cdr:sp macro="" textlink="">
      <cdr:nvSpPr>
        <cdr:cNvPr id="7" name="TextBox 1"/>
        <cdr:cNvSpPr txBox="1"/>
      </cdr:nvSpPr>
      <cdr:spPr>
        <a:xfrm xmlns:a="http://schemas.openxmlformats.org/drawingml/2006/main" rot="484185">
          <a:off x="1304814" y="1198477"/>
          <a:ext cx="949306" cy="475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6,7 </a:t>
          </a:r>
          <a:r>
            <a:rPr lang="en-US" sz="900">
              <a:solidFill>
                <a:schemeClr val="bg1"/>
              </a:solidFill>
              <a:effectLst/>
            </a:rPr>
            <a:t>%</a:t>
          </a:r>
          <a:r>
            <a:rPr lang="lt-LT" sz="90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0.46922</cdr:x>
      <cdr:y>0.2292</cdr:y>
    </cdr:from>
    <cdr:to>
      <cdr:x>0.71165</cdr:x>
      <cdr:y>0.35345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101710" y="869873"/>
          <a:ext cx="1085850" cy="471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7,3 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0.63487</cdr:x>
      <cdr:y>0.39102</cdr:y>
    </cdr:from>
    <cdr:to>
      <cdr:x>0.80522</cdr:x>
      <cdr:y>0.50928</cdr:y>
    </cdr:to>
    <cdr:sp macro="" textlink="">
      <cdr:nvSpPr>
        <cdr:cNvPr id="9" name="TextBox 1"/>
        <cdr:cNvSpPr txBox="1"/>
      </cdr:nvSpPr>
      <cdr:spPr>
        <a:xfrm xmlns:a="http://schemas.openxmlformats.org/drawingml/2006/main" rot="21047588">
          <a:off x="2843654" y="1484028"/>
          <a:ext cx="763006" cy="448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5,0 </a:t>
          </a:r>
          <a:r>
            <a:rPr lang="en-US" sz="900">
              <a:solidFill>
                <a:schemeClr val="bg1"/>
              </a:solidFill>
              <a:effectLst/>
            </a:rPr>
            <a:t>%</a:t>
          </a:r>
          <a:r>
            <a:rPr lang="lt-LT" sz="900" baseline="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0.5516</cdr:x>
      <cdr:y>0.65617</cdr:y>
    </cdr:from>
    <cdr:to>
      <cdr:x>0.76268</cdr:x>
      <cdr:y>0.71517</cdr:y>
    </cdr:to>
    <cdr:sp macro="" textlink="">
      <cdr:nvSpPr>
        <cdr:cNvPr id="10" name="TextBox 1"/>
        <cdr:cNvSpPr txBox="1"/>
      </cdr:nvSpPr>
      <cdr:spPr>
        <a:xfrm xmlns:a="http://schemas.openxmlformats.org/drawingml/2006/main" rot="1260712">
          <a:off x="2470684" y="2490365"/>
          <a:ext cx="945475" cy="223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chemeClr val="bg1"/>
              </a:solidFill>
              <a:effectLst/>
            </a:rPr>
            <a:t>10,</a:t>
          </a:r>
          <a:r>
            <a:rPr lang="lt-LT" sz="900">
              <a:solidFill>
                <a:schemeClr val="bg1"/>
              </a:solidFill>
              <a:effectLst/>
            </a:rPr>
            <a:t>8</a:t>
          </a:r>
          <a:r>
            <a:rPr lang="lt-LT" sz="900" baseline="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0.24977</cdr:x>
      <cdr:y>0.5182</cdr:y>
    </cdr:from>
    <cdr:to>
      <cdr:x>0.43307</cdr:x>
      <cdr:y>0.618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1118760" y="1966719"/>
          <a:ext cx="821025" cy="378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6,5 </a:t>
          </a:r>
          <a:r>
            <a:rPr lang="en-US" sz="900">
              <a:solidFill>
                <a:schemeClr val="bg1"/>
              </a:solidFill>
              <a:effectLst/>
            </a:rPr>
            <a:t>% 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0.26626</cdr:x>
      <cdr:y>0.65319</cdr:y>
    </cdr:from>
    <cdr:to>
      <cdr:x>0.37964</cdr:x>
      <cdr:y>0.7143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582127" y="2556607"/>
          <a:ext cx="673719" cy="2391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0.33897</cdr:x>
      <cdr:y>0.6461</cdr:y>
    </cdr:from>
    <cdr:to>
      <cdr:x>0.53515</cdr:x>
      <cdr:y>0.72498</cdr:y>
    </cdr:to>
    <cdr:sp macro="" textlink="">
      <cdr:nvSpPr>
        <cdr:cNvPr id="11" name="TextBox 1"/>
        <cdr:cNvSpPr txBox="1"/>
      </cdr:nvSpPr>
      <cdr:spPr>
        <a:xfrm xmlns:a="http://schemas.openxmlformats.org/drawingml/2006/main" rot="18981641">
          <a:off x="1518282" y="2452140"/>
          <a:ext cx="878702" cy="299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3,3 </a:t>
          </a:r>
          <a:r>
            <a:rPr lang="en-US" sz="900">
              <a:solidFill>
                <a:schemeClr val="bg1"/>
              </a:solidFill>
              <a:effectLst/>
            </a:rPr>
            <a:t>%</a:t>
          </a:r>
          <a:r>
            <a:rPr lang="lt-LT" sz="90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 BVP</a:t>
          </a:r>
          <a:r>
            <a:rPr lang="lt-LT" sz="900">
              <a:solidFill>
                <a:schemeClr val="bg1"/>
              </a:solidFill>
              <a:effectLst/>
            </a:rPr>
            <a:t> 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0.59474</cdr:x>
      <cdr:y>0.27219</cdr:y>
    </cdr:from>
    <cdr:to>
      <cdr:x>0.78182</cdr:x>
      <cdr:y>0.3962</cdr:y>
    </cdr:to>
    <cdr:sp macro="" textlink="">
      <cdr:nvSpPr>
        <cdr:cNvPr id="13" name="TextBox 1"/>
        <cdr:cNvSpPr txBox="1"/>
      </cdr:nvSpPr>
      <cdr:spPr>
        <a:xfrm xmlns:a="http://schemas.openxmlformats.org/drawingml/2006/main" rot="18900336">
          <a:off x="2663895" y="1033036"/>
          <a:ext cx="837990" cy="470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900">
              <a:solidFill>
                <a:schemeClr val="bg1"/>
              </a:solidFill>
              <a:effectLst/>
            </a:rPr>
            <a:t>2,1</a:t>
          </a:r>
          <a:r>
            <a:rPr lang="lt-LT" sz="900" baseline="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%</a:t>
          </a:r>
          <a:r>
            <a:rPr lang="lt-LT" sz="900" baseline="0">
              <a:solidFill>
                <a:schemeClr val="bg1"/>
              </a:solidFill>
              <a:effectLst/>
            </a:rPr>
            <a:t> </a:t>
          </a:r>
          <a:r>
            <a:rPr lang="en-US" sz="900">
              <a:solidFill>
                <a:schemeClr val="bg1"/>
              </a:solidFill>
              <a:effectLst/>
            </a:rPr>
            <a:t>BVP</a:t>
          </a:r>
          <a:endParaRPr lang="lt-LT" sz="900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0.01163</cdr:x>
      <cdr:y>0.0156</cdr:y>
    </cdr:from>
    <cdr:to>
      <cdr:x>0.2985</cdr:x>
      <cdr:y>0.13708</cdr:y>
    </cdr:to>
    <cdr:sp macro="" textlink="">
      <cdr:nvSpPr>
        <cdr:cNvPr id="14" name="3 linijinis paaiškinimas (be rėmelio) 13"/>
        <cdr:cNvSpPr/>
      </cdr:nvSpPr>
      <cdr:spPr>
        <a:xfrm xmlns:a="http://schemas.openxmlformats.org/drawingml/2006/main">
          <a:off x="50800" y="50800"/>
          <a:ext cx="1252904" cy="395654"/>
        </a:xfrm>
        <a:prstGeom xmlns:a="http://schemas.openxmlformats.org/drawingml/2006/main" prst="callout3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0.13082</cdr:x>
      <cdr:y>0.16977</cdr:y>
    </cdr:from>
    <cdr:to>
      <cdr:x>0.26191</cdr:x>
      <cdr:y>0.32856</cdr:y>
    </cdr:to>
    <cdr:sp macro="" textlink="">
      <cdr:nvSpPr>
        <cdr:cNvPr id="16" name="2 linijinis paaiškinimas (be rėmelio) 15">
          <a:extLst xmlns:a="http://schemas.openxmlformats.org/drawingml/2006/main">
            <a:ext uri="{FF2B5EF4-FFF2-40B4-BE49-F238E27FC236}">
              <a16:creationId xmlns:a16="http://schemas.microsoft.com/office/drawing/2014/main" id="{F4F6826C-1C54-47E1-8311-B8F0611ACB4D}"/>
            </a:ext>
          </a:extLst>
        </cdr:cNvPr>
        <cdr:cNvSpPr/>
      </cdr:nvSpPr>
      <cdr:spPr>
        <a:xfrm xmlns:a="http://schemas.openxmlformats.org/drawingml/2006/main" flipH="1" flipV="1">
          <a:off x="585959" y="642831"/>
          <a:ext cx="587169" cy="601256"/>
        </a:xfrm>
        <a:prstGeom xmlns:a="http://schemas.openxmlformats.org/drawingml/2006/main" prst="callout2">
          <a:avLst>
            <a:gd name="adj1" fmla="val -5632"/>
            <a:gd name="adj2" fmla="val 146214"/>
            <a:gd name="adj3" fmla="val -6741"/>
            <a:gd name="adj4" fmla="val -3229"/>
            <a:gd name="adj5" fmla="val 15414"/>
            <a:gd name="adj6" fmla="val -35684"/>
          </a:avLst>
        </a:prstGeom>
        <a:noFill xmlns:a="http://schemas.openxmlformats.org/drawingml/2006/main"/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lt-LT" sz="1100"/>
        </a:p>
      </cdr:txBody>
    </cdr:sp>
  </cdr:relSizeAnchor>
  <cdr:relSizeAnchor xmlns:cdr="http://schemas.openxmlformats.org/drawingml/2006/chartDrawing">
    <cdr:from>
      <cdr:x>0.82593</cdr:x>
      <cdr:y>0.52977</cdr:y>
    </cdr:from>
    <cdr:to>
      <cdr:x>1</cdr:x>
      <cdr:y>0.69174</cdr:y>
    </cdr:to>
    <cdr:sp macro="" textlink="">
      <cdr:nvSpPr>
        <cdr:cNvPr id="15" name="2 linijinis paaiškinimas (be rėmelio) 14"/>
        <cdr:cNvSpPr/>
      </cdr:nvSpPr>
      <cdr:spPr>
        <a:xfrm xmlns:a="http://schemas.openxmlformats.org/drawingml/2006/main" flipV="1">
          <a:off x="3699444" y="2005966"/>
          <a:ext cx="779681" cy="613296"/>
        </a:xfrm>
        <a:prstGeom xmlns:a="http://schemas.openxmlformats.org/drawingml/2006/main" prst="callout2">
          <a:avLst>
            <a:gd name="adj1" fmla="val 38893"/>
            <a:gd name="adj2" fmla="val 100000"/>
            <a:gd name="adj3" fmla="val 40443"/>
            <a:gd name="adj4" fmla="val -7278"/>
            <a:gd name="adj5" fmla="val 71210"/>
            <a:gd name="adj6" fmla="val -29448"/>
          </a:avLst>
        </a:prstGeom>
        <a:noFill xmlns:a="http://schemas.openxmlformats.org/drawingml/2006/main"/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lt-LT" sz="1100"/>
        </a:p>
      </cdr:txBody>
    </cdr:sp>
  </cdr:relSizeAnchor>
  <cdr:relSizeAnchor xmlns:cdr="http://schemas.openxmlformats.org/drawingml/2006/chartDrawing">
    <cdr:from>
      <cdr:x>0.82593</cdr:x>
      <cdr:y>0.2373</cdr:y>
    </cdr:from>
    <cdr:to>
      <cdr:x>1</cdr:x>
      <cdr:y>0.39927</cdr:y>
    </cdr:to>
    <cdr:sp macro="" textlink="">
      <cdr:nvSpPr>
        <cdr:cNvPr id="17" name="2 linijinis paaiškinimas (be rėmelio) 14">
          <a:extLst xmlns:a="http://schemas.openxmlformats.org/drawingml/2006/main">
            <a:ext uri="{FF2B5EF4-FFF2-40B4-BE49-F238E27FC236}">
              <a16:creationId xmlns:a16="http://schemas.microsoft.com/office/drawing/2014/main" id="{3C0ACA9A-19C8-4F58-BC5F-77CE22F784F2}"/>
            </a:ext>
          </a:extLst>
        </cdr:cNvPr>
        <cdr:cNvSpPr/>
      </cdr:nvSpPr>
      <cdr:spPr>
        <a:xfrm xmlns:a="http://schemas.openxmlformats.org/drawingml/2006/main" flipV="1">
          <a:off x="3699444" y="898525"/>
          <a:ext cx="779681" cy="613296"/>
        </a:xfrm>
        <a:prstGeom xmlns:a="http://schemas.openxmlformats.org/drawingml/2006/main" prst="callout2">
          <a:avLst>
            <a:gd name="adj1" fmla="val 38893"/>
            <a:gd name="adj2" fmla="val 100000"/>
            <a:gd name="adj3" fmla="val 40443"/>
            <a:gd name="adj4" fmla="val -7278"/>
            <a:gd name="adj5" fmla="val 16852"/>
            <a:gd name="adj6" fmla="val -36778"/>
          </a:avLst>
        </a:prstGeom>
        <a:noFill xmlns:a="http://schemas.openxmlformats.org/drawingml/2006/main"/>
        <a:ln xmlns:a="http://schemas.openxmlformats.org/drawingml/2006/main" w="12700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lt-LT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489376</xdr:colOff>
      <xdr:row>3</xdr:row>
      <xdr:rowOff>165173</xdr:rowOff>
    </xdr:from>
    <xdr:to>
      <xdr:col>1</xdr:col>
      <xdr:colOff>5514975</xdr:colOff>
      <xdr:row>24</xdr:row>
      <xdr:rowOff>161925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</xdr:row>
      <xdr:rowOff>238125</xdr:rowOff>
    </xdr:from>
    <xdr:to>
      <xdr:col>1</xdr:col>
      <xdr:colOff>4653375</xdr:colOff>
      <xdr:row>18</xdr:row>
      <xdr:rowOff>87750</xdr:rowOff>
    </xdr:to>
    <xdr:grpSp>
      <xdr:nvGrpSpPr>
        <xdr:cNvPr id="8" name="Grupė 7">
          <a:extLst>
            <a:ext uri="{FF2B5EF4-FFF2-40B4-BE49-F238E27FC236}">
              <a16:creationId xmlns:a16="http://schemas.microsoft.com/office/drawing/2014/main" id="{00703CEA-BC07-4E45-A34C-B7341DF0D2BA}"/>
            </a:ext>
          </a:extLst>
        </xdr:cNvPr>
        <xdr:cNvGrpSpPr/>
      </xdr:nvGrpSpPr>
      <xdr:grpSpPr>
        <a:xfrm>
          <a:off x="838200" y="609600"/>
          <a:ext cx="4320000" cy="2888100"/>
          <a:chOff x="689533" y="812192"/>
          <a:chExt cx="4570535" cy="2858239"/>
        </a:xfrm>
      </xdr:grpSpPr>
      <xdr:graphicFrame macro="">
        <xdr:nvGraphicFramePr>
          <xdr:cNvPr id="9" name="Diagrama 8">
            <a:extLst>
              <a:ext uri="{FF2B5EF4-FFF2-40B4-BE49-F238E27FC236}">
                <a16:creationId xmlns:a16="http://schemas.microsoft.com/office/drawing/2014/main" id="{AF47EC0C-8053-4E6D-A07D-DEAED23FB389}"/>
              </a:ext>
            </a:extLst>
          </xdr:cNvPr>
          <xdr:cNvGraphicFramePr>
            <a:graphicFrameLocks/>
          </xdr:cNvGraphicFramePr>
        </xdr:nvGraphicFramePr>
        <xdr:xfrm>
          <a:off x="689533" y="812192"/>
          <a:ext cx="4570535" cy="28582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10" name="Tiesioji jungtis 9">
            <a:extLst>
              <a:ext uri="{FF2B5EF4-FFF2-40B4-BE49-F238E27FC236}">
                <a16:creationId xmlns:a16="http://schemas.microsoft.com/office/drawing/2014/main" id="{A61A1448-7E9E-4A53-9C90-B86074D03C27}"/>
              </a:ext>
            </a:extLst>
          </xdr:cNvPr>
          <xdr:cNvCxnSpPr/>
        </xdr:nvCxnSpPr>
        <xdr:spPr>
          <a:xfrm>
            <a:off x="1212788" y="1599866"/>
            <a:ext cx="3986212" cy="0"/>
          </a:xfrm>
          <a:prstGeom prst="line">
            <a:avLst/>
          </a:prstGeom>
          <a:ln w="12700">
            <a:solidFill>
              <a:srgbClr val="66626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10</xdr:row>
      <xdr:rowOff>52386</xdr:rowOff>
    </xdr:from>
    <xdr:to>
      <xdr:col>7</xdr:col>
      <xdr:colOff>438150</xdr:colOff>
      <xdr:row>36</xdr:row>
      <xdr:rowOff>9525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0.02956</cdr:y>
    </cdr:from>
    <cdr:to>
      <cdr:x>0.20754</cdr:x>
      <cdr:y>0.09469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5378"/>
          <a:ext cx="896573" cy="188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BVP </a:t>
          </a:r>
        </a:p>
      </cdr:txBody>
    </cdr:sp>
  </cdr:relSizeAnchor>
  <cdr:relSizeAnchor xmlns:cdr="http://schemas.openxmlformats.org/drawingml/2006/chartDrawing">
    <cdr:from>
      <cdr:x>0.12785</cdr:x>
      <cdr:y>1</cdr:y>
    </cdr:from>
    <cdr:to>
      <cdr:x>1</cdr:x>
      <cdr:y>1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:a16="http://schemas.microsoft.com/office/drawing/2014/main" id="{F92C4A63-E5B6-4479-B3E3-79ED57C2CC48}"/>
            </a:ext>
          </a:extLst>
        </cdr:cNvPr>
        <cdr:cNvCxnSpPr/>
      </cdr:nvCxnSpPr>
      <cdr:spPr>
        <a:xfrm xmlns:a="http://schemas.openxmlformats.org/drawingml/2006/main">
          <a:off x="5184775" y="2946400"/>
          <a:ext cx="3986212" cy="0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106679</xdr:colOff>
      <xdr:row>3</xdr:row>
      <xdr:rowOff>156210</xdr:rowOff>
    </xdr:from>
    <xdr:to>
      <xdr:col>1</xdr:col>
      <xdr:colOff>4724400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0.02073</cdr:y>
    </cdr:from>
    <cdr:to>
      <cdr:x>0.17955</cdr:x>
      <cdr:y>0.07821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62865"/>
          <a:ext cx="912473" cy="174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71437</xdr:rowOff>
    </xdr:from>
    <xdr:to>
      <xdr:col>2</xdr:col>
      <xdr:colOff>19050</xdr:colOff>
      <xdr:row>18</xdr:row>
      <xdr:rowOff>66675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72BBDAC-BAB7-410E-B4DD-57404B1B9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4</xdr:row>
      <xdr:rowOff>100012</xdr:rowOff>
    </xdr:from>
    <xdr:to>
      <xdr:col>1</xdr:col>
      <xdr:colOff>5048250</xdr:colOff>
      <xdr:row>19</xdr:row>
      <xdr:rowOff>96187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600D93E-47D1-49BE-B309-882065032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364434</xdr:colOff>
      <xdr:row>15</xdr:row>
      <xdr:rowOff>111557</xdr:rowOff>
    </xdr:from>
    <xdr:to>
      <xdr:col>10</xdr:col>
      <xdr:colOff>364435</xdr:colOff>
      <xdr:row>15</xdr:row>
      <xdr:rowOff>187157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D6E92C26-31A8-482E-AE9B-BCC9A5CCA12D}"/>
            </a:ext>
          </a:extLst>
        </xdr:cNvPr>
        <xdr:cNvSpPr/>
      </xdr:nvSpPr>
      <xdr:spPr>
        <a:xfrm>
          <a:off x="3783909" y="4121582"/>
          <a:ext cx="5334001" cy="7560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6</xdr:col>
      <xdr:colOff>72214</xdr:colOff>
      <xdr:row>7</xdr:row>
      <xdr:rowOff>74540</xdr:rowOff>
    </xdr:from>
    <xdr:to>
      <xdr:col>6</xdr:col>
      <xdr:colOff>660279</xdr:colOff>
      <xdr:row>23</xdr:row>
      <xdr:rowOff>130969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8A3DAC3C-0D4B-4404-AD3F-D6D28FE0B3F6}"/>
            </a:ext>
          </a:extLst>
        </xdr:cNvPr>
        <xdr:cNvSpPr/>
      </xdr:nvSpPr>
      <xdr:spPr>
        <a:xfrm>
          <a:off x="6158689" y="2608190"/>
          <a:ext cx="588065" cy="309490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2</xdr:col>
      <xdr:colOff>302731</xdr:colOff>
      <xdr:row>22</xdr:row>
      <xdr:rowOff>92352</xdr:rowOff>
    </xdr:from>
    <xdr:to>
      <xdr:col>4</xdr:col>
      <xdr:colOff>273327</xdr:colOff>
      <xdr:row>23</xdr:row>
      <xdr:rowOff>111402</xdr:rowOff>
    </xdr:to>
    <xdr:sp macro="" textlink="">
      <xdr:nvSpPr>
        <xdr:cNvPr id="4" name="Stačiakampis 12">
          <a:extLst>
            <a:ext uri="{FF2B5EF4-FFF2-40B4-BE49-F238E27FC236}">
              <a16:creationId xmlns:a16="http://schemas.microsoft.com/office/drawing/2014/main" id="{1C245FCA-F0B2-47FF-9C06-C9BFA6861EC6}"/>
            </a:ext>
          </a:extLst>
        </xdr:cNvPr>
        <xdr:cNvSpPr/>
      </xdr:nvSpPr>
      <xdr:spPr>
        <a:xfrm>
          <a:off x="3722206" y="5483502"/>
          <a:ext cx="1304096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297984</xdr:colOff>
      <xdr:row>7</xdr:row>
      <xdr:rowOff>44376</xdr:rowOff>
    </xdr:from>
    <xdr:to>
      <xdr:col>4</xdr:col>
      <xdr:colOff>501736</xdr:colOff>
      <xdr:row>8</xdr:row>
      <xdr:rowOff>81233</xdr:rowOff>
    </xdr:to>
    <xdr:sp macro="" textlink="">
      <xdr:nvSpPr>
        <xdr:cNvPr id="5" name="Stačiakampis 13">
          <a:extLst>
            <a:ext uri="{FF2B5EF4-FFF2-40B4-BE49-F238E27FC236}">
              <a16:creationId xmlns:a16="http://schemas.microsoft.com/office/drawing/2014/main" id="{4E4D80A0-9B1B-4D06-808B-44513F3D5CF9}"/>
            </a:ext>
          </a:extLst>
        </xdr:cNvPr>
        <xdr:cNvSpPr/>
      </xdr:nvSpPr>
      <xdr:spPr>
        <a:xfrm>
          <a:off x="3717459" y="2578026"/>
          <a:ext cx="1537252" cy="2178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61910</xdr:colOff>
      <xdr:row>5</xdr:row>
      <xdr:rowOff>33130</xdr:rowOff>
    </xdr:from>
    <xdr:to>
      <xdr:col>11</xdr:col>
      <xdr:colOff>502442</xdr:colOff>
      <xdr:row>28</xdr:row>
      <xdr:rowOff>123825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1D532324-FA29-4221-8F9D-3FF2F9C9198E}"/>
            </a:ext>
          </a:extLst>
        </xdr:cNvPr>
        <xdr:cNvGrpSpPr/>
      </xdr:nvGrpSpPr>
      <xdr:grpSpPr>
        <a:xfrm>
          <a:off x="569910" y="953880"/>
          <a:ext cx="7108032" cy="4387528"/>
          <a:chOff x="2813577" y="2202712"/>
          <a:chExt cx="7117557" cy="4387529"/>
        </a:xfrm>
      </xdr:grpSpPr>
      <xdr:grpSp>
        <xdr:nvGrpSpPr>
          <xdr:cNvPr id="7" name="Grupė 6">
            <a:extLst>
              <a:ext uri="{FF2B5EF4-FFF2-40B4-BE49-F238E27FC236}">
                <a16:creationId xmlns:a16="http://schemas.microsoft.com/office/drawing/2014/main" id="{F71108CB-909D-444E-B416-C641ECEC1876}"/>
              </a:ext>
            </a:extLst>
          </xdr:cNvPr>
          <xdr:cNvGrpSpPr/>
        </xdr:nvGrpSpPr>
        <xdr:grpSpPr>
          <a:xfrm>
            <a:off x="2813577" y="2202712"/>
            <a:ext cx="7117557" cy="4387529"/>
            <a:chOff x="2147885" y="2204829"/>
            <a:chExt cx="7117557" cy="4395995"/>
          </a:xfrm>
        </xdr:grpSpPr>
        <xdr:graphicFrame macro="">
          <xdr:nvGraphicFramePr>
            <xdr:cNvPr id="12" name="Diagrama 9">
              <a:extLst>
                <a:ext uri="{FF2B5EF4-FFF2-40B4-BE49-F238E27FC236}">
                  <a16:creationId xmlns:a16="http://schemas.microsoft.com/office/drawing/2014/main" id="{180A670B-37A3-4D6C-9B38-DEA5EB90AEFB}"/>
                </a:ext>
              </a:extLst>
            </xdr:cNvPr>
            <xdr:cNvGraphicFramePr>
              <a:graphicFrameLocks/>
            </xdr:cNvGraphicFramePr>
          </xdr:nvGraphicFramePr>
          <xdr:xfrm>
            <a:off x="2147885" y="2204829"/>
            <a:ext cx="7117557" cy="439599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3" name="Stačiakampis 10">
              <a:extLst>
                <a:ext uri="{FF2B5EF4-FFF2-40B4-BE49-F238E27FC236}">
                  <a16:creationId xmlns:a16="http://schemas.microsoft.com/office/drawing/2014/main" id="{417CAA87-4132-42D1-9F27-531DAC2914FD}"/>
                </a:ext>
              </a:extLst>
            </xdr:cNvPr>
            <xdr:cNvSpPr/>
          </xdr:nvSpPr>
          <xdr:spPr>
            <a:xfrm>
              <a:off x="8456078" y="2912322"/>
              <a:ext cx="782707" cy="7620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lt-LT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Augimą</a:t>
              </a:r>
              <a:r>
                <a:rPr lang="lt-LT" sz="110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slopinanti fiskalinė politika </a:t>
              </a:r>
              <a:endParaRPr lang="lt-LT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Stačiakampis 11">
              <a:extLst>
                <a:ext uri="{FF2B5EF4-FFF2-40B4-BE49-F238E27FC236}">
                  <a16:creationId xmlns:a16="http://schemas.microsoft.com/office/drawing/2014/main" id="{EB036F45-458B-4B4D-B6FC-D8F9FEC65D92}"/>
                </a:ext>
              </a:extLst>
            </xdr:cNvPr>
            <xdr:cNvSpPr/>
          </xdr:nvSpPr>
          <xdr:spPr>
            <a:xfrm>
              <a:off x="3289437" y="6103041"/>
              <a:ext cx="5029201" cy="428625"/>
            </a:xfrm>
            <a:prstGeom prst="rect">
              <a:avLst/>
            </a:prstGeom>
            <a:solidFill>
              <a:schemeClr val="accent2"/>
            </a:solidFill>
            <a:ln>
              <a:solidFill>
                <a:schemeClr val="accent2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</a:t>
              </a:r>
              <a:r>
                <a:rPr lang="lt-LT" sz="11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konominių pajėgumų </a:t>
              </a:r>
              <a:r>
                <a:rPr lang="en-US" sz="11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vi</a:t>
              </a:r>
              <a:r>
                <a:rPr lang="lt-LT" sz="11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suma</a:t>
              </a:r>
            </a:p>
            <a:p>
              <a:pPr algn="ctr"/>
              <a:r>
                <a:rPr lang="lt-LT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(Produkcijos atotrūkis, proc. pot. BVP)</a:t>
              </a:r>
            </a:p>
          </xdr:txBody>
        </xdr:sp>
      </xdr:grpSp>
      <xdr:sp macro="" textlink="">
        <xdr:nvSpPr>
          <xdr:cNvPr id="8" name="Rectangle 28">
            <a:extLst>
              <a:ext uri="{FF2B5EF4-FFF2-40B4-BE49-F238E27FC236}">
                <a16:creationId xmlns:a16="http://schemas.microsoft.com/office/drawing/2014/main" id="{B8B34D69-458D-40D9-8887-91C1475A5BD9}"/>
              </a:ext>
            </a:extLst>
          </xdr:cNvPr>
          <xdr:cNvSpPr/>
        </xdr:nvSpPr>
        <xdr:spPr>
          <a:xfrm>
            <a:off x="4331168" y="4891312"/>
            <a:ext cx="1488282" cy="4213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000">
                <a:solidFill>
                  <a:schemeClr val="accent5"/>
                </a:solidFill>
              </a:rPr>
              <a:t>Normal</a:t>
            </a:r>
            <a:r>
              <a:rPr lang="lt-LT" sz="1000">
                <a:solidFill>
                  <a:schemeClr val="accent5"/>
                </a:solidFill>
              </a:rPr>
              <a:t>ūs</a:t>
            </a:r>
            <a:r>
              <a:rPr lang="lt-LT" sz="1000" baseline="0">
                <a:solidFill>
                  <a:schemeClr val="accent5"/>
                </a:solidFill>
              </a:rPr>
              <a:t> </a:t>
            </a:r>
            <a:r>
              <a:rPr lang="lt-LT" sz="1000" baseline="0">
                <a:solidFill>
                  <a:schemeClr val="accent5"/>
                </a:solidFill>
                <a:latin typeface="+mn-lt"/>
              </a:rPr>
              <a:t>laikai</a:t>
            </a:r>
            <a:r>
              <a:rPr lang="lt-LT" sz="1000" baseline="0">
                <a:solidFill>
                  <a:schemeClr val="accent5"/>
                </a:solidFill>
              </a:rPr>
              <a:t>:</a:t>
            </a:r>
          </a:p>
          <a:p>
            <a:pPr algn="l"/>
            <a:r>
              <a:rPr lang="lt-LT" sz="1000" baseline="0">
                <a:solidFill>
                  <a:schemeClr val="accent5"/>
                </a:solidFill>
              </a:rPr>
              <a:t>–</a:t>
            </a:r>
            <a:r>
              <a:rPr lang="en-US" sz="1000" baseline="0">
                <a:solidFill>
                  <a:schemeClr val="accent5"/>
                </a:solidFill>
              </a:rPr>
              <a:t>1,5 ≤ atotr</a:t>
            </a:r>
            <a:r>
              <a:rPr lang="lt-LT" sz="1000" baseline="0">
                <a:solidFill>
                  <a:schemeClr val="accent5"/>
                </a:solidFill>
              </a:rPr>
              <a:t>ūkis &lt; </a:t>
            </a:r>
            <a:r>
              <a:rPr lang="en-US" sz="1000" baseline="0">
                <a:solidFill>
                  <a:schemeClr val="accent5"/>
                </a:solidFill>
              </a:rPr>
              <a:t>1,5</a:t>
            </a:r>
            <a:r>
              <a:rPr lang="lt-LT" sz="1000" baseline="0">
                <a:solidFill>
                  <a:schemeClr val="accent5"/>
                </a:solidFill>
              </a:rPr>
              <a:t> </a:t>
            </a:r>
            <a:endParaRPr lang="lt-LT" sz="1000">
              <a:solidFill>
                <a:schemeClr val="accent5"/>
              </a:solidFill>
            </a:endParaRPr>
          </a:p>
        </xdr:txBody>
      </xdr:sp>
      <xdr:cxnSp macro="">
        <xdr:nvCxnSpPr>
          <xdr:cNvPr id="9" name="Straight Arrow Connector 32">
            <a:extLst>
              <a:ext uri="{FF2B5EF4-FFF2-40B4-BE49-F238E27FC236}">
                <a16:creationId xmlns:a16="http://schemas.microsoft.com/office/drawing/2014/main" id="{A0C31595-90BF-4147-88EA-5D28391B5E1F}"/>
              </a:ext>
            </a:extLst>
          </xdr:cNvPr>
          <xdr:cNvCxnSpPr/>
        </xdr:nvCxnSpPr>
        <xdr:spPr>
          <a:xfrm>
            <a:off x="5580592" y="5066746"/>
            <a:ext cx="590550" cy="149779"/>
          </a:xfrm>
          <a:prstGeom prst="straightConnector1">
            <a:avLst/>
          </a:prstGeom>
          <a:ln>
            <a:solidFill>
              <a:schemeClr val="accent5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Rectangle 34">
            <a:extLst>
              <a:ext uri="{FF2B5EF4-FFF2-40B4-BE49-F238E27FC236}">
                <a16:creationId xmlns:a16="http://schemas.microsoft.com/office/drawing/2014/main" id="{028846A2-86D7-4C10-84F8-C7DBB5CC9F25}"/>
              </a:ext>
            </a:extLst>
          </xdr:cNvPr>
          <xdr:cNvSpPr/>
        </xdr:nvSpPr>
        <xdr:spPr>
          <a:xfrm>
            <a:off x="7559720" y="3465444"/>
            <a:ext cx="1598545" cy="41781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000">
                <a:solidFill>
                  <a:schemeClr val="accent5"/>
                </a:solidFill>
                <a:latin typeface="+mn-lt"/>
              </a:rPr>
              <a:t>Neutrali fiskalin</a:t>
            </a:r>
            <a:r>
              <a:rPr lang="lt-LT" sz="1000">
                <a:solidFill>
                  <a:schemeClr val="accent5"/>
                </a:solidFill>
                <a:latin typeface="+mn-lt"/>
              </a:rPr>
              <a:t>ė</a:t>
            </a:r>
            <a:r>
              <a:rPr lang="lt-LT" sz="1000" baseline="0">
                <a:solidFill>
                  <a:schemeClr val="accent5"/>
                </a:solidFill>
                <a:latin typeface="+mn-lt"/>
              </a:rPr>
              <a:t> politika:</a:t>
            </a:r>
          </a:p>
          <a:p>
            <a:pPr algn="l"/>
            <a:r>
              <a:rPr lang="lt-LT" sz="1000" baseline="0">
                <a:solidFill>
                  <a:schemeClr val="accent5"/>
                </a:solidFill>
                <a:latin typeface="+mn-lt"/>
              </a:rPr>
              <a:t>–0,</a:t>
            </a:r>
            <a:r>
              <a:rPr lang="en-US" sz="1000" baseline="0">
                <a:solidFill>
                  <a:schemeClr val="accent5"/>
                </a:solidFill>
                <a:latin typeface="+mn-lt"/>
              </a:rPr>
              <a:t>2 ≤ SPB pokytis </a:t>
            </a:r>
            <a:r>
              <a:rPr lang="lt-LT" sz="1000" baseline="0">
                <a:solidFill>
                  <a:schemeClr val="accent5"/>
                </a:solidFill>
                <a:latin typeface="+mn-lt"/>
              </a:rPr>
              <a:t>&lt; </a:t>
            </a:r>
            <a:r>
              <a:rPr lang="en-US" sz="1000" baseline="0">
                <a:solidFill>
                  <a:schemeClr val="accent5"/>
                </a:solidFill>
                <a:latin typeface="+mn-lt"/>
              </a:rPr>
              <a:t>0,2</a:t>
            </a:r>
            <a:r>
              <a:rPr lang="lt-LT" sz="1000" baseline="0">
                <a:solidFill>
                  <a:schemeClr val="accent5"/>
                </a:solidFill>
                <a:latin typeface="+mn-lt"/>
              </a:rPr>
              <a:t> </a:t>
            </a:r>
            <a:endParaRPr lang="lt-LT" sz="1000">
              <a:solidFill>
                <a:schemeClr val="accent5"/>
              </a:solidFill>
              <a:latin typeface="+mn-lt"/>
            </a:endParaRPr>
          </a:p>
        </xdr:txBody>
      </xdr:sp>
      <xdr:cxnSp macro="">
        <xdr:nvCxnSpPr>
          <xdr:cNvPr id="11" name="Straight Arrow Connector 36">
            <a:extLst>
              <a:ext uri="{FF2B5EF4-FFF2-40B4-BE49-F238E27FC236}">
                <a16:creationId xmlns:a16="http://schemas.microsoft.com/office/drawing/2014/main" id="{E77724FD-BC1D-4764-AA13-506F174AF8B6}"/>
              </a:ext>
            </a:extLst>
          </xdr:cNvPr>
          <xdr:cNvCxnSpPr/>
        </xdr:nvCxnSpPr>
        <xdr:spPr>
          <a:xfrm flipH="1">
            <a:off x="8231344" y="3830246"/>
            <a:ext cx="169061" cy="271107"/>
          </a:xfrm>
          <a:prstGeom prst="straightConnector1">
            <a:avLst/>
          </a:prstGeom>
          <a:ln>
            <a:solidFill>
              <a:schemeClr val="accent5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0.88569</cdr:x>
      <cdr:y>0.50083</cdr:y>
    </cdr:from>
    <cdr:to>
      <cdr:x>1</cdr:x>
      <cdr:y>0.66466</cdr:y>
    </cdr:to>
    <cdr:sp macro="" textlink="">
      <cdr:nvSpPr>
        <cdr:cNvPr id="3" name="Stačiakampis 2"/>
        <cdr:cNvSpPr/>
      </cdr:nvSpPr>
      <cdr:spPr>
        <a:xfrm xmlns:a="http://schemas.openxmlformats.org/drawingml/2006/main">
          <a:off x="6303949" y="2228798"/>
          <a:ext cx="813608" cy="729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Augimą skatinanti</a:t>
          </a:r>
          <a:r>
            <a:rPr lang="lt-LT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fiskalinė politika </a:t>
          </a:r>
          <a:endParaRPr lang="lt-LT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0.1395</cdr:x>
      <cdr:y>0.01745</cdr:y>
    </cdr:from>
    <cdr:to>
      <cdr:x>0.51057</cdr:x>
      <cdr:y>0.08063</cdr:y>
    </cdr:to>
    <cdr:sp macro="" textlink="">
      <cdr:nvSpPr>
        <cdr:cNvPr id="4" name="Stačiakampis 3"/>
        <cdr:cNvSpPr/>
      </cdr:nvSpPr>
      <cdr:spPr>
        <a:xfrm xmlns:a="http://schemas.openxmlformats.org/drawingml/2006/main">
          <a:off x="988486" y="76903"/>
          <a:ext cx="2629395" cy="278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Nepalankus ekonomikos laikotarpis </a:t>
          </a:r>
          <a:endParaRPr lang="lt-LT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0.53325</cdr:x>
      <cdr:y>0.01206</cdr:y>
    </cdr:from>
    <cdr:to>
      <cdr:x>0.87657</cdr:x>
      <cdr:y>0.08314</cdr:y>
    </cdr:to>
    <cdr:sp macro="" textlink="">
      <cdr:nvSpPr>
        <cdr:cNvPr id="5" name="Stačiakampis 4"/>
        <cdr:cNvSpPr/>
      </cdr:nvSpPr>
      <cdr:spPr>
        <a:xfrm xmlns:a="http://schemas.openxmlformats.org/drawingml/2006/main">
          <a:off x="3778568" y="53156"/>
          <a:ext cx="2432759" cy="313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Įprastos ekonomikos sąlygos </a:t>
          </a:r>
          <a:endParaRPr lang="lt-LT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0.0093</cdr:x>
      <cdr:y>0.02824</cdr:y>
    </cdr:from>
    <cdr:to>
      <cdr:x>0.08225</cdr:x>
      <cdr:y>0.84163</cdr:y>
    </cdr:to>
    <cdr:sp macro="" textlink="">
      <cdr:nvSpPr>
        <cdr:cNvPr id="7" name="Stačiakampis 6"/>
        <cdr:cNvSpPr/>
      </cdr:nvSpPr>
      <cdr:spPr>
        <a:xfrm xmlns:a="http://schemas.openxmlformats.org/drawingml/2006/main">
          <a:off x="66714" y="123752"/>
          <a:ext cx="523314" cy="35647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solidFill>
            <a:schemeClr val="accent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270" anchor="ctr"/>
        <a:lstStyle xmlns:a="http://schemas.openxmlformats.org/drawingml/2006/main"/>
        <a:p xmlns:a="http://schemas.openxmlformats.org/drawingml/2006/main">
          <a:pPr algn="ctr"/>
          <a:r>
            <a:rPr lang="lt-LT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Fiskalinis koregavimas</a:t>
          </a:r>
        </a:p>
        <a:p xmlns:a="http://schemas.openxmlformats.org/drawingml/2006/main">
          <a:pPr algn="ctr"/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(Struktūrinio pirminio balanso pokytis, proc.</a:t>
          </a:r>
          <a:r>
            <a:rPr lang="en-US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p.</a:t>
          </a:r>
          <a:r>
            <a:rPr lang="lt-LT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BVP)</a:t>
          </a:r>
        </a:p>
      </cdr:txBody>
    </cdr:sp>
  </cdr:relSizeAnchor>
  <cdr:relSizeAnchor xmlns:cdr="http://schemas.openxmlformats.org/drawingml/2006/chartDrawing">
    <cdr:from>
      <cdr:x>0.66921</cdr:x>
      <cdr:y>0.0901</cdr:y>
    </cdr:from>
    <cdr:to>
      <cdr:x>0.88662</cdr:x>
      <cdr:y>0.14086</cdr:y>
    </cdr:to>
    <cdr:sp macro="" textlink="">
      <cdr:nvSpPr>
        <cdr:cNvPr id="6" name="Stačiakampis 5"/>
        <cdr:cNvSpPr/>
      </cdr:nvSpPr>
      <cdr:spPr>
        <a:xfrm xmlns:a="http://schemas.openxmlformats.org/drawingml/2006/main">
          <a:off x="4743486" y="391672"/>
          <a:ext cx="1541043" cy="2206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0.71012</cdr:x>
      <cdr:y>0.74665</cdr:y>
    </cdr:from>
    <cdr:to>
      <cdr:x>0.89129</cdr:x>
      <cdr:y>0.79206</cdr:y>
    </cdr:to>
    <cdr:sp macro="" textlink="">
      <cdr:nvSpPr>
        <cdr:cNvPr id="8" name="Stačiakampis 7"/>
        <cdr:cNvSpPr/>
      </cdr:nvSpPr>
      <cdr:spPr>
        <a:xfrm xmlns:a="http://schemas.openxmlformats.org/drawingml/2006/main">
          <a:off x="5031894" y="3289699"/>
          <a:ext cx="1283805" cy="200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9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 skatinimas</a:t>
          </a:r>
          <a:endParaRPr lang="lt-LT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333375</xdr:rowOff>
    </xdr:from>
    <xdr:to>
      <xdr:col>1</xdr:col>
      <xdr:colOff>4509245</xdr:colOff>
      <xdr:row>19</xdr:row>
      <xdr:rowOff>123826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4732ED91-2BFE-4B9C-95CE-C6307CFA2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121585</xdr:colOff>
      <xdr:row>3</xdr:row>
      <xdr:rowOff>11205</xdr:rowOff>
    </xdr:from>
    <xdr:to>
      <xdr:col>1</xdr:col>
      <xdr:colOff>4619625</xdr:colOff>
      <xdr:row>18</xdr:row>
      <xdr:rowOff>171450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5B0B3321-4FFE-4250-B97D-2CFCEC24E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93008</xdr:colOff>
      <xdr:row>3</xdr:row>
      <xdr:rowOff>39778</xdr:rowOff>
    </xdr:from>
    <xdr:to>
      <xdr:col>1</xdr:col>
      <xdr:colOff>4762499</xdr:colOff>
      <xdr:row>19</xdr:row>
      <xdr:rowOff>95249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B50A08E-488F-47C3-8C8D-5C52A39A4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9525</xdr:rowOff>
    </xdr:from>
    <xdr:to>
      <xdr:col>2</xdr:col>
      <xdr:colOff>552450</xdr:colOff>
      <xdr:row>24</xdr:row>
      <xdr:rowOff>9450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754CC0BC-34F0-44C0-A342-CC106E186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314886</xdr:colOff>
      <xdr:row>3</xdr:row>
      <xdr:rowOff>27515</xdr:rowOff>
    </xdr:from>
    <xdr:to>
      <xdr:col>2</xdr:col>
      <xdr:colOff>132204</xdr:colOff>
      <xdr:row>34</xdr:row>
      <xdr:rowOff>6296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3514725</xdr:colOff>
      <xdr:row>32</xdr:row>
      <xdr:rowOff>9526</xdr:rowOff>
    </xdr:from>
    <xdr:to>
      <xdr:col>1</xdr:col>
      <xdr:colOff>5667375</xdr:colOff>
      <xdr:row>33</xdr:row>
      <xdr:rowOff>85725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D976671D-73C5-4566-9ADE-D79D41F7BCFD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3234" t="46147" r="68503" b="51487"/>
        <a:stretch/>
      </xdr:blipFill>
      <xdr:spPr bwMode="auto">
        <a:xfrm>
          <a:off x="4200525" y="5819776"/>
          <a:ext cx="2152650" cy="2571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0.56943</cdr:x>
      <cdr:y>0.92943</cdr:y>
    </cdr:from>
    <cdr:to>
      <cdr:x>0.71898</cdr:x>
      <cdr:y>0.97692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14876" y="4349749"/>
          <a:ext cx="123825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169210</xdr:colOff>
      <xdr:row>3</xdr:row>
      <xdr:rowOff>27515</xdr:rowOff>
    </xdr:from>
    <xdr:to>
      <xdr:col>1</xdr:col>
      <xdr:colOff>7572910</xdr:colOff>
      <xdr:row>34</xdr:row>
      <xdr:rowOff>6296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3280BAB-1FF1-4CC9-9B65-BC8639A6F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3514725</xdr:colOff>
      <xdr:row>32</xdr:row>
      <xdr:rowOff>9526</xdr:rowOff>
    </xdr:from>
    <xdr:to>
      <xdr:col>1</xdr:col>
      <xdr:colOff>5667375</xdr:colOff>
      <xdr:row>33</xdr:row>
      <xdr:rowOff>85725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5EF2C64E-C8C8-4B32-A27F-DDD32D4DA491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3234" t="46147" r="68503" b="51487"/>
        <a:stretch/>
      </xdr:blipFill>
      <xdr:spPr bwMode="auto">
        <a:xfrm>
          <a:off x="4200525" y="5819776"/>
          <a:ext cx="2152650" cy="2571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0.56943</cdr:x>
      <cdr:y>0.92943</cdr:y>
    </cdr:from>
    <cdr:to>
      <cdr:x>0.71898</cdr:x>
      <cdr:y>0.97692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14876" y="4349749"/>
          <a:ext cx="123825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27515</xdr:rowOff>
    </xdr:from>
    <xdr:to>
      <xdr:col>1</xdr:col>
      <xdr:colOff>7460850</xdr:colOff>
      <xdr:row>33</xdr:row>
      <xdr:rowOff>185590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80C21CD-263E-4997-9914-98403CF53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3375335</xdr:colOff>
      <xdr:row>32</xdr:row>
      <xdr:rowOff>9526</xdr:rowOff>
    </xdr:from>
    <xdr:to>
      <xdr:col>1</xdr:col>
      <xdr:colOff>5527985</xdr:colOff>
      <xdr:row>33</xdr:row>
      <xdr:rowOff>85726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64D3F823-B1BD-4048-B269-5D962224936E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3234" t="46147" r="68503" b="51487"/>
        <a:stretch/>
      </xdr:blipFill>
      <xdr:spPr bwMode="auto">
        <a:xfrm>
          <a:off x="4060670" y="6653794"/>
          <a:ext cx="2152650" cy="262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0.56943</cdr:x>
      <cdr:y>0.92943</cdr:y>
    </cdr:from>
    <cdr:to>
      <cdr:x>0.71898</cdr:x>
      <cdr:y>0.97692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14876" y="4349749"/>
          <a:ext cx="123825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0.57738</cdr:x>
      <cdr:y>0.50533</cdr:y>
    </cdr:from>
    <cdr:to>
      <cdr:x>0.77954</cdr:x>
      <cdr:y>0.62017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45B8BA2-69C0-4CEF-90E0-F2BDEB4CA0E5}"/>
            </a:ext>
          </a:extLst>
        </cdr:cNvPr>
        <cdr:cNvSpPr txBox="1"/>
      </cdr:nvSpPr>
      <cdr:spPr>
        <a:xfrm xmlns:a="http://schemas.openxmlformats.org/drawingml/2006/main">
          <a:off x="3303374" y="1728603"/>
          <a:ext cx="1156607" cy="3928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 b="1">
              <a:solidFill>
                <a:srgbClr val="002060"/>
              </a:solidFill>
            </a:rPr>
            <a:t>4=1+2+3</a:t>
          </a:r>
        </a:p>
      </cdr:txBody>
    </cdr:sp>
  </cdr:relSizeAnchor>
  <cdr:relSizeAnchor xmlns:cdr="http://schemas.openxmlformats.org/drawingml/2006/chartDrawing">
    <cdr:from>
      <cdr:x>0.49414</cdr:x>
      <cdr:y>0.11933</cdr:y>
    </cdr:from>
    <cdr:to>
      <cdr:x>0.56311</cdr:x>
      <cdr:y>0.7518</cdr:y>
    </cdr:to>
    <cdr:sp macro="" textlink="">
      <cdr:nvSpPr>
        <cdr:cNvPr id="6" name="Dešinysis riestinis skliaustas 5">
          <a:extLst xmlns:a="http://schemas.openxmlformats.org/drawingml/2006/main">
            <a:ext uri="{FF2B5EF4-FFF2-40B4-BE49-F238E27FC236}">
              <a16:creationId xmlns:a16="http://schemas.microsoft.com/office/drawing/2014/main" id="{6976D0E6-2353-4FFE-B322-4F219B0E43C9}"/>
            </a:ext>
          </a:extLst>
        </cdr:cNvPr>
        <cdr:cNvSpPr/>
      </cdr:nvSpPr>
      <cdr:spPr>
        <a:xfrm xmlns:a="http://schemas.openxmlformats.org/drawingml/2006/main">
          <a:off x="2494542" y="417130"/>
          <a:ext cx="348178" cy="2210862"/>
        </a:xfrm>
        <a:prstGeom xmlns:a="http://schemas.openxmlformats.org/drawingml/2006/main" prst="rightBrac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0.57976</cdr:x>
      <cdr:y>0.36994</cdr:y>
    </cdr:from>
    <cdr:to>
      <cdr:x>0.70819</cdr:x>
      <cdr:y>0.49325</cdr:y>
    </cdr:to>
    <cdr:sp macro="" textlink="">
      <cdr:nvSpPr>
        <cdr:cNvPr id="7" name="Rodyklė: dešinėn 6">
          <a:extLst xmlns:a="http://schemas.openxmlformats.org/drawingml/2006/main">
            <a:ext uri="{FF2B5EF4-FFF2-40B4-BE49-F238E27FC236}">
              <a16:creationId xmlns:a16="http://schemas.microsoft.com/office/drawing/2014/main" id="{CEAFD5C1-8BB1-44B6-A817-7F8E1AD1073C}"/>
            </a:ext>
          </a:extLst>
        </cdr:cNvPr>
        <cdr:cNvSpPr/>
      </cdr:nvSpPr>
      <cdr:spPr>
        <a:xfrm xmlns:a="http://schemas.openxmlformats.org/drawingml/2006/main">
          <a:off x="3316979" y="1265465"/>
          <a:ext cx="734786" cy="421821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119495</xdr:colOff>
      <xdr:row>3</xdr:row>
      <xdr:rowOff>28575</xdr:rowOff>
    </xdr:from>
    <xdr:to>
      <xdr:col>1</xdr:col>
      <xdr:colOff>5848350</xdr:colOff>
      <xdr:row>27</xdr:row>
      <xdr:rowOff>152400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0.00913</cdr:x>
      <cdr:y>0.00678</cdr:y>
    </cdr:from>
    <cdr:to>
      <cdr:x>0.22409</cdr:x>
      <cdr:y>0.04861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277" y="27180"/>
          <a:ext cx="1231475" cy="167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r>
            <a:rPr lang="en-US" sz="1000"/>
            <a:t>mln. EUR</a:t>
          </a:r>
          <a:endParaRPr lang="lt-LT" sz="1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6467475</xdr:colOff>
      <xdr:row>25</xdr:row>
      <xdr:rowOff>38100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C6619E28-477D-48BB-BF72-AC4817B56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0.00611</cdr:x>
      <cdr:y>0</cdr:y>
    </cdr:from>
    <cdr:to>
      <cdr:x>0.21645</cdr:x>
      <cdr:y>0.07286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2937D-A0BF-462B-8C05-BD0871A1B869}"/>
            </a:ext>
          </a:extLst>
        </cdr:cNvPr>
        <cdr:cNvSpPr txBox="1"/>
      </cdr:nvSpPr>
      <cdr:spPr>
        <a:xfrm xmlns:a="http://schemas.openxmlformats.org/drawingml/2006/main">
          <a:off x="38120" y="0"/>
          <a:ext cx="1312284" cy="229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mln. EUR</a:t>
          </a:r>
        </a:p>
      </cdr:txBody>
    </cdr:sp>
  </cdr:relSizeAnchor>
  <cdr:relSizeAnchor xmlns:cdr="http://schemas.openxmlformats.org/drawingml/2006/chartDrawing">
    <cdr:from>
      <cdr:x>0.28711</cdr:x>
      <cdr:y>0.78075</cdr:y>
    </cdr:from>
    <cdr:to>
      <cdr:x>0.96628</cdr:x>
      <cdr:y>0.87768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B93CA587-E06F-4E05-82B0-0C3F51489C07}"/>
            </a:ext>
          </a:extLst>
        </cdr:cNvPr>
        <cdr:cNvSpPr txBox="1"/>
      </cdr:nvSpPr>
      <cdr:spPr>
        <a:xfrm xmlns:a="http://schemas.openxmlformats.org/drawingml/2006/main">
          <a:off x="1856885" y="2744121"/>
          <a:ext cx="4392515" cy="3406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9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20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85722</xdr:colOff>
      <xdr:row>2</xdr:row>
      <xdr:rowOff>504825</xdr:rowOff>
    </xdr:from>
    <xdr:to>
      <xdr:col>2</xdr:col>
      <xdr:colOff>135297</xdr:colOff>
      <xdr:row>21</xdr:row>
      <xdr:rowOff>55575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DCF23F5-D6B5-4843-A0DA-AAE3BB0D3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Microsoft/Windows/INetCache/IE/777GIT9C/2019+pavasaris+ERS+lenteles+ir+paveiksla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Isvados%20ir%20ataskaitos/I&#353;vados%202020/Vald&#382;ios%20sektoriaus%20biud&#382;et&#371;%20projekt&#371;%20vertinimas/02.%20I&#353;vad&#261;%20sudaran&#269;ios%20dalys/VSDF%20projekcijos/Sodros%20finansai_faktiniai%20VS%20prognoze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Packages/Microsoft.MicrosoftEdge_8wekyb3d8bbwe/TempState/Downloads/2019+pavasaris+ERS+lenteles+ir+paveikslai%20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Isvados%20ir%20ataskaitos/I&#353;vados%202018/I&#353;vada%20d&#279;l%20ERS%20tvirtinimo%20-%20ruduo/05.%20Vie&#353;inimas/2018%20rudens%20ERS%20lenteles%20ir%20paveiksla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Packages/Microsoft.MicrosoftEdge_8wekyb3d8bbwe/TempState/Downloads/Stabilumo+2019+programa+lenteles+ir+paveikslai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Isvados%20ir%20ataskaitos/I&#353;vados%202019/Stabilumo%202019%20m.%20programos%20vertinimas/DSA/MAC%20DSA%20LT%202019_stabilumo%20program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urawal/private/ecfin/eco_indicators/EPC_Ja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uksenaite/AppData/Local/Microsoft/Windows/INetCache/IE/VJZPKSFD/2019+rudens+ER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elov/Desktop/Biudzetas/2017+rudens+ERS+lenteles+ir+paveiksl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E3">
            <v>2012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ktūra"/>
      <sheetName val="Tendencija"/>
      <sheetName val="Įplaukų_duomenys kaupimo"/>
      <sheetName val="Prognozėms"/>
      <sheetName val="Išlaidų duomenys"/>
      <sheetName val="Įplaukų duomenys"/>
      <sheetName val="2017_pajamos"/>
      <sheetName val="2018_pajamos"/>
      <sheetName val="2019_pajamos"/>
      <sheetName val="Išlaidų_duomenys_kaupimo"/>
      <sheetName val="2020_pajamos"/>
      <sheetName val="2017_išlaidos"/>
      <sheetName val="2018_išlaidos"/>
      <sheetName val="2019_išlaidos"/>
      <sheetName val="2020_išlaidos"/>
      <sheetName val="skirtumas"/>
      <sheetName val="in english"/>
    </sheetNames>
    <sheetDataSet>
      <sheetData sheetId="0"/>
      <sheetData sheetId="1"/>
      <sheetData sheetId="2"/>
      <sheetData sheetId="3"/>
      <sheetData sheetId="4">
        <row r="1">
          <cell r="A1" t="str">
            <v>Išlaidų rūšis</v>
          </cell>
          <cell r="B1" t="str">
            <v>Metai</v>
          </cell>
          <cell r="D1" t="str">
            <v>Mėnuo</v>
          </cell>
          <cell r="H1" t="str">
            <v>Stulpelis1</v>
          </cell>
        </row>
        <row r="2">
          <cell r="A2" t="str">
            <v>1. Pensijų draudimui</v>
          </cell>
          <cell r="B2">
            <v>2012</v>
          </cell>
          <cell r="D2">
            <v>1</v>
          </cell>
          <cell r="H2">
            <v>0.30000000000001137</v>
          </cell>
        </row>
        <row r="3">
          <cell r="A3" t="str">
            <v>2. Ligos ir motinystės (tėvystės) draudimui</v>
          </cell>
          <cell r="B3">
            <v>2012</v>
          </cell>
          <cell r="D3">
            <v>1</v>
          </cell>
          <cell r="H3">
            <v>0.60000000000000142</v>
          </cell>
        </row>
        <row r="4">
          <cell r="A4" t="str">
            <v>3. Nedarbo socialiniam draudimui</v>
          </cell>
          <cell r="B4">
            <v>2012</v>
          </cell>
          <cell r="D4">
            <v>1</v>
          </cell>
          <cell r="H4">
            <v>-2.1999999999999993</v>
          </cell>
        </row>
        <row r="5">
          <cell r="A5" t="str">
            <v>4. Nelaimingų atsitikimų darbe ir profesinių ligų socialiniam draudimui</v>
          </cell>
          <cell r="B5">
            <v>2012</v>
          </cell>
          <cell r="D5">
            <v>1</v>
          </cell>
          <cell r="H5">
            <v>0</v>
          </cell>
        </row>
        <row r="6">
          <cell r="A6" t="str">
            <v>5. Lėšos, pervedamos į Prival.sveikatos draudimo fondą</v>
          </cell>
          <cell r="B6">
            <v>2012</v>
          </cell>
          <cell r="D6">
            <v>1</v>
          </cell>
          <cell r="H6">
            <v>0</v>
          </cell>
        </row>
        <row r="7">
          <cell r="A7" t="str">
            <v>6. Lėšos, pervedamos į pensijų fondus</v>
          </cell>
          <cell r="B7">
            <v>2012</v>
          </cell>
          <cell r="D7">
            <v>1</v>
          </cell>
          <cell r="H7">
            <v>1.0999999999999996</v>
          </cell>
        </row>
        <row r="8">
          <cell r="A8" t="str">
            <v>7. Neatgautinos ir abejotinai atgautinos sumos</v>
          </cell>
          <cell r="B8">
            <v>2012</v>
          </cell>
          <cell r="D8">
            <v>1</v>
          </cell>
          <cell r="H8">
            <v>0</v>
          </cell>
        </row>
        <row r="9">
          <cell r="A9" t="str">
            <v>8.1. Veiklos sąnaudos</v>
          </cell>
          <cell r="B9">
            <v>2012</v>
          </cell>
          <cell r="D9">
            <v>1</v>
          </cell>
          <cell r="H9">
            <v>7.9</v>
          </cell>
        </row>
        <row r="10">
          <cell r="A10" t="str">
            <v>8.2. Palūkanos bei paskolų aptarnavimas</v>
          </cell>
          <cell r="B10">
            <v>2012</v>
          </cell>
          <cell r="D10">
            <v>1</v>
          </cell>
          <cell r="H10">
            <v>11.6</v>
          </cell>
        </row>
        <row r="11">
          <cell r="A11" t="str">
            <v>9. Išlaidos investicinei veiklai</v>
          </cell>
          <cell r="B11">
            <v>2012</v>
          </cell>
          <cell r="D11">
            <v>1</v>
          </cell>
          <cell r="H11">
            <v>-0.1</v>
          </cell>
        </row>
        <row r="12">
          <cell r="A12" t="str">
            <v>1. Pensijų draudimui</v>
          </cell>
          <cell r="B12">
            <v>2012</v>
          </cell>
          <cell r="D12">
            <v>2</v>
          </cell>
          <cell r="H12">
            <v>-9.9999999999994316E-2</v>
          </cell>
        </row>
        <row r="13">
          <cell r="A13" t="str">
            <v>2. Ligos ir motinystės (tėvystės) draudimui</v>
          </cell>
          <cell r="B13">
            <v>2012</v>
          </cell>
          <cell r="D13">
            <v>2</v>
          </cell>
          <cell r="H13">
            <v>-0.5</v>
          </cell>
        </row>
        <row r="14">
          <cell r="A14" t="str">
            <v>3. Nedarbo socialiniam draudimui</v>
          </cell>
          <cell r="B14">
            <v>2012</v>
          </cell>
          <cell r="D14">
            <v>2</v>
          </cell>
          <cell r="H14">
            <v>-3.3</v>
          </cell>
        </row>
        <row r="15">
          <cell r="A15" t="str">
            <v>4. Nelaimingų atsitikimų darbe ir profesinių ligų socialiniam draudimui</v>
          </cell>
          <cell r="B15">
            <v>2012</v>
          </cell>
          <cell r="D15">
            <v>2</v>
          </cell>
          <cell r="H15">
            <v>0.19999999999999996</v>
          </cell>
        </row>
        <row r="16">
          <cell r="A16" t="str">
            <v>5. Lėšos, pervedamos į Prival.sveikatos draudimo fondą</v>
          </cell>
          <cell r="B16">
            <v>2012</v>
          </cell>
          <cell r="D16">
            <v>2</v>
          </cell>
          <cell r="H16">
            <v>4.6000000000000014</v>
          </cell>
        </row>
        <row r="17">
          <cell r="A17" t="str">
            <v>6. Lėšos, pervedamos į pensijų fondus</v>
          </cell>
          <cell r="B17">
            <v>2012</v>
          </cell>
          <cell r="D17">
            <v>2</v>
          </cell>
          <cell r="H17">
            <v>0</v>
          </cell>
        </row>
        <row r="18">
          <cell r="A18" t="str">
            <v>7. Neatgautinos ir abejotinai atgautinos sumos</v>
          </cell>
          <cell r="B18">
            <v>2012</v>
          </cell>
          <cell r="D18">
            <v>2</v>
          </cell>
          <cell r="H18">
            <v>0</v>
          </cell>
        </row>
        <row r="19">
          <cell r="A19" t="str">
            <v>8.1. Veiklos sąnaudos</v>
          </cell>
          <cell r="B19">
            <v>2012</v>
          </cell>
          <cell r="D19">
            <v>2</v>
          </cell>
          <cell r="H19">
            <v>7.1</v>
          </cell>
        </row>
        <row r="20">
          <cell r="A20" t="str">
            <v>8.2. Palūkanos bei paskolų aptarnavimas</v>
          </cell>
          <cell r="B20">
            <v>2012</v>
          </cell>
          <cell r="D20">
            <v>2</v>
          </cell>
          <cell r="H20">
            <v>11.6</v>
          </cell>
        </row>
        <row r="21">
          <cell r="A21" t="str">
            <v>9. Išlaidos investicinei veiklai</v>
          </cell>
          <cell r="B21">
            <v>2012</v>
          </cell>
          <cell r="D21">
            <v>2</v>
          </cell>
          <cell r="H21">
            <v>-0.2</v>
          </cell>
        </row>
        <row r="22">
          <cell r="A22" t="str">
            <v>1. Pensijų draudimui</v>
          </cell>
          <cell r="B22">
            <v>2012</v>
          </cell>
          <cell r="D22">
            <v>3</v>
          </cell>
          <cell r="H22">
            <v>0.10000000000002274</v>
          </cell>
        </row>
        <row r="23">
          <cell r="A23" t="str">
            <v>2. Ligos ir motinystės (tėvystės) draudimui</v>
          </cell>
          <cell r="B23">
            <v>2012</v>
          </cell>
          <cell r="D23">
            <v>3</v>
          </cell>
          <cell r="H23">
            <v>6.7000000000000028</v>
          </cell>
        </row>
        <row r="24">
          <cell r="A24" t="str">
            <v>3. Nedarbo socialiniam draudimui</v>
          </cell>
          <cell r="B24">
            <v>2012</v>
          </cell>
          <cell r="D24">
            <v>3</v>
          </cell>
          <cell r="H24">
            <v>-6.1</v>
          </cell>
        </row>
        <row r="25">
          <cell r="A25" t="str">
            <v>4. Nelaimingų atsitikimų darbe ir profesinių ligų socialiniam draudimui</v>
          </cell>
          <cell r="B25">
            <v>2012</v>
          </cell>
          <cell r="D25">
            <v>3</v>
          </cell>
          <cell r="H25">
            <v>0.20000000000000018</v>
          </cell>
        </row>
        <row r="26">
          <cell r="A26" t="str">
            <v>5. Lėšos, pervedamos į Prival.sveikatos draudimo fondą</v>
          </cell>
          <cell r="B26">
            <v>2012</v>
          </cell>
          <cell r="D26">
            <v>3</v>
          </cell>
          <cell r="H26">
            <v>6.2999999999999972</v>
          </cell>
        </row>
        <row r="27">
          <cell r="A27" t="str">
            <v>6. Lėšos, pervedamos į pensijų fondus</v>
          </cell>
          <cell r="B27">
            <v>2012</v>
          </cell>
          <cell r="D27">
            <v>3</v>
          </cell>
          <cell r="H27">
            <v>-1.2000000000000002</v>
          </cell>
        </row>
        <row r="28">
          <cell r="A28" t="str">
            <v>7. Neatgautinos ir abejotinai atgautinos sumos</v>
          </cell>
          <cell r="B28">
            <v>2012</v>
          </cell>
          <cell r="D28">
            <v>3</v>
          </cell>
          <cell r="H28">
            <v>0</v>
          </cell>
        </row>
        <row r="29">
          <cell r="A29" t="str">
            <v>8.1. Veiklos sąnaudos</v>
          </cell>
          <cell r="B29">
            <v>2012</v>
          </cell>
          <cell r="D29">
            <v>3</v>
          </cell>
          <cell r="H29">
            <v>1.8</v>
          </cell>
        </row>
        <row r="30">
          <cell r="A30" t="str">
            <v>8.2. Palūkanos bei paskolų aptarnavimas</v>
          </cell>
          <cell r="B30">
            <v>2012</v>
          </cell>
          <cell r="D30">
            <v>3</v>
          </cell>
          <cell r="H30">
            <v>11.6</v>
          </cell>
        </row>
        <row r="31">
          <cell r="A31" t="str">
            <v>9. Išlaidos investicinei veiklai</v>
          </cell>
          <cell r="B31">
            <v>2012</v>
          </cell>
          <cell r="D31">
            <v>3</v>
          </cell>
          <cell r="H31">
            <v>-0.14000000000000001</v>
          </cell>
        </row>
        <row r="32">
          <cell r="A32" t="str">
            <v>1. Pensijų draudimui</v>
          </cell>
          <cell r="B32">
            <v>2012</v>
          </cell>
          <cell r="D32">
            <v>4</v>
          </cell>
          <cell r="H32">
            <v>-1.3999999999999773</v>
          </cell>
        </row>
        <row r="33">
          <cell r="A33" t="str">
            <v>2. Ligos ir motinystės (tėvystės) draudimui</v>
          </cell>
          <cell r="B33">
            <v>2012</v>
          </cell>
          <cell r="D33">
            <v>4</v>
          </cell>
          <cell r="H33">
            <v>0.5</v>
          </cell>
        </row>
        <row r="34">
          <cell r="A34" t="str">
            <v>3. Nedarbo socialiniam draudimui</v>
          </cell>
          <cell r="B34">
            <v>2012</v>
          </cell>
          <cell r="D34">
            <v>4</v>
          </cell>
          <cell r="H34">
            <v>-2.0999999999999996</v>
          </cell>
        </row>
        <row r="35">
          <cell r="A35" t="str">
            <v>4. Nelaimingų atsitikimų darbe ir profesinių ligų socialiniam draudimui</v>
          </cell>
          <cell r="B35">
            <v>2012</v>
          </cell>
          <cell r="D35">
            <v>4</v>
          </cell>
          <cell r="H35">
            <v>0.19999999999999996</v>
          </cell>
        </row>
        <row r="36">
          <cell r="A36" t="str">
            <v>5. Lėšos, pervedamos į Prival.sveikatos draudimo fondą</v>
          </cell>
          <cell r="B36">
            <v>2012</v>
          </cell>
          <cell r="D36">
            <v>4</v>
          </cell>
          <cell r="H36">
            <v>4</v>
          </cell>
        </row>
        <row r="37">
          <cell r="A37" t="str">
            <v>6. Lėšos, pervedamos į pensijų fondus</v>
          </cell>
          <cell r="B37">
            <v>2012</v>
          </cell>
          <cell r="D37">
            <v>4</v>
          </cell>
          <cell r="H37">
            <v>9.9999999999999645E-2</v>
          </cell>
        </row>
        <row r="38">
          <cell r="A38" t="str">
            <v>7. Neatgautinos ir abejotinai atgautinos sumos</v>
          </cell>
          <cell r="B38">
            <v>2012</v>
          </cell>
          <cell r="D38">
            <v>4</v>
          </cell>
          <cell r="H38">
            <v>0</v>
          </cell>
        </row>
        <row r="39">
          <cell r="A39" t="str">
            <v>8.1. Veiklos sąnaudos</v>
          </cell>
          <cell r="B39">
            <v>2012</v>
          </cell>
          <cell r="D39">
            <v>4</v>
          </cell>
          <cell r="H39">
            <v>3.9</v>
          </cell>
        </row>
        <row r="40">
          <cell r="A40" t="str">
            <v>8.2. Palūkanos bei paskolų aptarnavimas</v>
          </cell>
          <cell r="B40">
            <v>2012</v>
          </cell>
          <cell r="D40">
            <v>4</v>
          </cell>
          <cell r="H40">
            <v>12.3</v>
          </cell>
        </row>
        <row r="41">
          <cell r="A41" t="str">
            <v>9. Išlaidos investicinei veiklai</v>
          </cell>
          <cell r="B41">
            <v>2012</v>
          </cell>
          <cell r="D41">
            <v>4</v>
          </cell>
          <cell r="H41">
            <v>0</v>
          </cell>
        </row>
        <row r="42">
          <cell r="A42" t="str">
            <v>1. Pensijų draudimui</v>
          </cell>
          <cell r="B42">
            <v>2012</v>
          </cell>
          <cell r="D42">
            <v>5</v>
          </cell>
          <cell r="H42">
            <v>-1.0999999999999943</v>
          </cell>
        </row>
        <row r="43">
          <cell r="A43" t="str">
            <v>2. Ligos ir motinystės (tėvystės) draudimui</v>
          </cell>
          <cell r="B43">
            <v>2012</v>
          </cell>
          <cell r="D43">
            <v>5</v>
          </cell>
          <cell r="H43">
            <v>1.0999999999999979</v>
          </cell>
        </row>
        <row r="44">
          <cell r="A44" t="str">
            <v>3. Nedarbo socialiniam draudimui</v>
          </cell>
          <cell r="B44">
            <v>2012</v>
          </cell>
          <cell r="D44">
            <v>5</v>
          </cell>
          <cell r="H44">
            <v>-1.8999999999999995</v>
          </cell>
        </row>
        <row r="45">
          <cell r="A45" t="str">
            <v>4. Nelaimingų atsitikimų darbe ir profesinių ligų socialiniam draudimui</v>
          </cell>
          <cell r="B45">
            <v>2012</v>
          </cell>
          <cell r="D45">
            <v>5</v>
          </cell>
          <cell r="H45">
            <v>0.10000000000000009</v>
          </cell>
        </row>
        <row r="46">
          <cell r="A46" t="str">
            <v>5. Lėšos, pervedamos į Prival.sveikatos draudimo fondą</v>
          </cell>
          <cell r="B46">
            <v>2012</v>
          </cell>
          <cell r="D46">
            <v>5</v>
          </cell>
          <cell r="H46">
            <v>3</v>
          </cell>
        </row>
        <row r="47">
          <cell r="A47" t="str">
            <v>6. Lėšos, pervedamos į pensijų fondus</v>
          </cell>
          <cell r="B47">
            <v>2012</v>
          </cell>
          <cell r="D47">
            <v>5</v>
          </cell>
          <cell r="H47">
            <v>0</v>
          </cell>
        </row>
        <row r="48">
          <cell r="A48" t="str">
            <v>7. Neatgautinos ir abejotinai atgautinos sumos</v>
          </cell>
          <cell r="B48">
            <v>2012</v>
          </cell>
          <cell r="D48">
            <v>5</v>
          </cell>
          <cell r="H48">
            <v>0</v>
          </cell>
        </row>
        <row r="49">
          <cell r="A49" t="str">
            <v>8.1. Veiklos sąnaudos</v>
          </cell>
          <cell r="B49">
            <v>2012</v>
          </cell>
          <cell r="D49">
            <v>5</v>
          </cell>
          <cell r="H49">
            <v>4.3</v>
          </cell>
        </row>
        <row r="50">
          <cell r="A50" t="str">
            <v>8.2. Palūkanos bei paskolų aptarnavimas</v>
          </cell>
          <cell r="B50">
            <v>2012</v>
          </cell>
          <cell r="D50">
            <v>5</v>
          </cell>
          <cell r="H50">
            <v>12.3</v>
          </cell>
        </row>
        <row r="51">
          <cell r="A51" t="str">
            <v>9. Išlaidos investicinei veiklai</v>
          </cell>
          <cell r="B51">
            <v>2012</v>
          </cell>
          <cell r="D51">
            <v>5</v>
          </cell>
          <cell r="H51">
            <v>-0.17</v>
          </cell>
        </row>
        <row r="52">
          <cell r="A52" t="str">
            <v>1. Pensijų draudimui</v>
          </cell>
          <cell r="B52">
            <v>2012</v>
          </cell>
          <cell r="D52">
            <v>6</v>
          </cell>
          <cell r="H52">
            <v>-9.9999999999994316E-2</v>
          </cell>
        </row>
        <row r="53">
          <cell r="A53" t="str">
            <v>2. Ligos ir motinystės (tėvystės) draudimui</v>
          </cell>
          <cell r="B53">
            <v>2012</v>
          </cell>
          <cell r="D53">
            <v>6</v>
          </cell>
          <cell r="H53">
            <v>-1.6999999999999993</v>
          </cell>
        </row>
        <row r="54">
          <cell r="A54" t="str">
            <v>3. Nedarbo socialiniam draudimui</v>
          </cell>
          <cell r="B54">
            <v>2012</v>
          </cell>
          <cell r="D54">
            <v>6</v>
          </cell>
          <cell r="H54">
            <v>-1.5999999999999996</v>
          </cell>
        </row>
        <row r="55">
          <cell r="A55" t="str">
            <v>4. Nelaimingų atsitikimų darbe ir profesinių ligų socialiniam draudimui</v>
          </cell>
          <cell r="B55">
            <v>2012</v>
          </cell>
          <cell r="D55">
            <v>6</v>
          </cell>
          <cell r="H55">
            <v>0.30000000000000004</v>
          </cell>
        </row>
        <row r="56">
          <cell r="A56" t="str">
            <v>5. Lėšos, pervedamos į Prival.sveikatos draudimo fondą</v>
          </cell>
          <cell r="B56">
            <v>2012</v>
          </cell>
          <cell r="D56">
            <v>6</v>
          </cell>
          <cell r="H56">
            <v>3.4000000000000057</v>
          </cell>
        </row>
        <row r="57">
          <cell r="A57" t="str">
            <v>6. Lėšos, pervedamos į pensijų fondus</v>
          </cell>
          <cell r="B57">
            <v>2012</v>
          </cell>
          <cell r="D57">
            <v>6</v>
          </cell>
          <cell r="H57">
            <v>0</v>
          </cell>
        </row>
        <row r="58">
          <cell r="A58" t="str">
            <v>7. Neatgautinos ir abejotinai atgautinos sumos</v>
          </cell>
          <cell r="B58">
            <v>2012</v>
          </cell>
          <cell r="D58">
            <v>6</v>
          </cell>
          <cell r="H58">
            <v>0</v>
          </cell>
        </row>
        <row r="59">
          <cell r="A59" t="str">
            <v>8.1. Veiklos sąnaudos</v>
          </cell>
          <cell r="B59">
            <v>2012</v>
          </cell>
          <cell r="D59">
            <v>6</v>
          </cell>
          <cell r="H59">
            <v>4.4000000000000004</v>
          </cell>
        </row>
        <row r="60">
          <cell r="A60" t="str">
            <v>8.2. Palūkanos bei paskolų aptarnavimas</v>
          </cell>
          <cell r="B60">
            <v>2012</v>
          </cell>
          <cell r="D60">
            <v>6</v>
          </cell>
          <cell r="H60">
            <v>12.3</v>
          </cell>
        </row>
        <row r="61">
          <cell r="A61" t="str">
            <v>9. Išlaidos investicinei veiklai</v>
          </cell>
          <cell r="B61">
            <v>2012</v>
          </cell>
          <cell r="D61">
            <v>6</v>
          </cell>
          <cell r="H61">
            <v>-0.1</v>
          </cell>
        </row>
        <row r="62">
          <cell r="A62" t="str">
            <v>1. Pensijų draudimui</v>
          </cell>
          <cell r="B62">
            <v>2012</v>
          </cell>
          <cell r="D62">
            <v>7</v>
          </cell>
          <cell r="H62">
            <v>0.79999999999998295</v>
          </cell>
        </row>
        <row r="63">
          <cell r="A63" t="str">
            <v>2. Ligos ir motinystės (tėvystės) draudimui</v>
          </cell>
          <cell r="B63">
            <v>2012</v>
          </cell>
          <cell r="D63">
            <v>7</v>
          </cell>
          <cell r="H63">
            <v>-2</v>
          </cell>
        </row>
        <row r="64">
          <cell r="A64" t="str">
            <v>3. Nedarbo socialiniam draudimui</v>
          </cell>
          <cell r="B64">
            <v>2012</v>
          </cell>
          <cell r="D64">
            <v>7</v>
          </cell>
          <cell r="H64">
            <v>-1.6999999999999993</v>
          </cell>
        </row>
        <row r="65">
          <cell r="A65" t="str">
            <v>4. Nelaimingų atsitikimų darbe ir profesinių ligų socialiniam draudimui</v>
          </cell>
          <cell r="B65">
            <v>2012</v>
          </cell>
          <cell r="D65">
            <v>7</v>
          </cell>
          <cell r="H65">
            <v>9.9999999999999867E-2</v>
          </cell>
        </row>
        <row r="66">
          <cell r="A66" t="str">
            <v>5. Lėšos, pervedamos į Prival.sveikatos draudimo fondą</v>
          </cell>
          <cell r="B66">
            <v>2012</v>
          </cell>
          <cell r="D66">
            <v>7</v>
          </cell>
          <cell r="H66">
            <v>1.8000000000000043</v>
          </cell>
        </row>
        <row r="67">
          <cell r="A67" t="str">
            <v>6. Lėšos, pervedamos į pensijų fondus</v>
          </cell>
          <cell r="B67">
            <v>2012</v>
          </cell>
          <cell r="D67">
            <v>7</v>
          </cell>
          <cell r="H67">
            <v>0</v>
          </cell>
        </row>
        <row r="68">
          <cell r="A68" t="str">
            <v>7. Neatgautinos ir abejotinai atgautinos sumos</v>
          </cell>
          <cell r="B68">
            <v>2012</v>
          </cell>
          <cell r="D68">
            <v>7</v>
          </cell>
          <cell r="H68">
            <v>0</v>
          </cell>
        </row>
        <row r="69">
          <cell r="A69" t="str">
            <v>8.1. Veiklos sąnaudos</v>
          </cell>
          <cell r="B69">
            <v>2012</v>
          </cell>
          <cell r="D69">
            <v>7</v>
          </cell>
          <cell r="H69">
            <v>3.5</v>
          </cell>
        </row>
        <row r="70">
          <cell r="A70" t="str">
            <v>8.2. Palūkanos bei paskolų aptarnavimas</v>
          </cell>
          <cell r="B70">
            <v>2012</v>
          </cell>
          <cell r="D70">
            <v>7</v>
          </cell>
          <cell r="H70">
            <v>12.9</v>
          </cell>
        </row>
        <row r="71">
          <cell r="A71" t="str">
            <v>9. Išlaidos investicinei veiklai</v>
          </cell>
          <cell r="B71">
            <v>2012</v>
          </cell>
          <cell r="D71">
            <v>7</v>
          </cell>
          <cell r="H71">
            <v>-0.2</v>
          </cell>
        </row>
        <row r="72">
          <cell r="A72" t="str">
            <v>1. Pensijų draudimui</v>
          </cell>
          <cell r="B72">
            <v>2012</v>
          </cell>
          <cell r="D72">
            <v>8</v>
          </cell>
          <cell r="H72">
            <v>-9.9999999999994316E-2</v>
          </cell>
        </row>
        <row r="73">
          <cell r="A73" t="str">
            <v>2. Ligos ir motinystės (tėvystės) draudimui</v>
          </cell>
          <cell r="B73">
            <v>2012</v>
          </cell>
          <cell r="D73">
            <v>8</v>
          </cell>
          <cell r="H73">
            <v>-2.5</v>
          </cell>
        </row>
        <row r="74">
          <cell r="A74" t="str">
            <v>3. Nedarbo socialiniam draudimui</v>
          </cell>
          <cell r="B74">
            <v>2012</v>
          </cell>
          <cell r="D74">
            <v>8</v>
          </cell>
          <cell r="H74">
            <v>-2.0999999999999996</v>
          </cell>
        </row>
        <row r="75">
          <cell r="A75" t="str">
            <v>4. Nelaimingų atsitikimų darbe ir profesinių ligų socialiniam draudimui</v>
          </cell>
          <cell r="B75">
            <v>2012</v>
          </cell>
          <cell r="D75">
            <v>8</v>
          </cell>
          <cell r="H75">
            <v>0</v>
          </cell>
        </row>
        <row r="76">
          <cell r="A76" t="str">
            <v>5. Lėšos, pervedamos į Prival.sveikatos draudimo fondą</v>
          </cell>
          <cell r="B76">
            <v>2012</v>
          </cell>
          <cell r="D76">
            <v>8</v>
          </cell>
          <cell r="H76">
            <v>2.1000000000000014</v>
          </cell>
        </row>
        <row r="77">
          <cell r="A77" t="str">
            <v>6. Lėšos, pervedamos į pensijų fondus</v>
          </cell>
          <cell r="B77">
            <v>2012</v>
          </cell>
          <cell r="D77">
            <v>8</v>
          </cell>
          <cell r="H77">
            <v>-0.20000000000000018</v>
          </cell>
        </row>
        <row r="78">
          <cell r="A78" t="str">
            <v>7. Neatgautinos ir abejotinai atgautinos sumos</v>
          </cell>
          <cell r="B78">
            <v>2012</v>
          </cell>
          <cell r="D78">
            <v>8</v>
          </cell>
          <cell r="H78">
            <v>0</v>
          </cell>
        </row>
        <row r="79">
          <cell r="A79" t="str">
            <v>8.1. Veiklos sąnaudos</v>
          </cell>
          <cell r="B79">
            <v>2012</v>
          </cell>
          <cell r="D79">
            <v>8</v>
          </cell>
          <cell r="H79">
            <v>3.5</v>
          </cell>
        </row>
        <row r="80">
          <cell r="A80" t="str">
            <v>8.2. Palūkanos bei paskolų aptarnavimas</v>
          </cell>
          <cell r="B80">
            <v>2012</v>
          </cell>
          <cell r="D80">
            <v>8</v>
          </cell>
          <cell r="H80">
            <v>12.9</v>
          </cell>
        </row>
        <row r="81">
          <cell r="A81" t="str">
            <v>9. Išlaidos investicinei veiklai</v>
          </cell>
          <cell r="B81">
            <v>2012</v>
          </cell>
          <cell r="D81">
            <v>8</v>
          </cell>
          <cell r="H81">
            <v>-0.14000000000000001</v>
          </cell>
        </row>
        <row r="82">
          <cell r="A82" t="str">
            <v>1. Pensijų draudimui</v>
          </cell>
          <cell r="B82">
            <v>2012</v>
          </cell>
          <cell r="D82">
            <v>9</v>
          </cell>
          <cell r="H82">
            <v>-0.59999999999999432</v>
          </cell>
        </row>
        <row r="83">
          <cell r="A83" t="str">
            <v>2. Ligos ir motinystės (tėvystės) draudimui</v>
          </cell>
          <cell r="B83">
            <v>2012</v>
          </cell>
          <cell r="D83">
            <v>9</v>
          </cell>
          <cell r="H83">
            <v>-2.5999999999999979</v>
          </cell>
        </row>
        <row r="84">
          <cell r="A84" t="str">
            <v>3. Nedarbo socialiniam draudimui</v>
          </cell>
          <cell r="B84">
            <v>2012</v>
          </cell>
          <cell r="D84">
            <v>9</v>
          </cell>
          <cell r="H84">
            <v>-2</v>
          </cell>
        </row>
        <row r="85">
          <cell r="A85" t="str">
            <v>4. Nelaimingų atsitikimų darbe ir profesinių ligų socialiniam draudimui</v>
          </cell>
          <cell r="B85">
            <v>2012</v>
          </cell>
          <cell r="D85">
            <v>9</v>
          </cell>
          <cell r="H85">
            <v>0</v>
          </cell>
        </row>
        <row r="86">
          <cell r="A86" t="str">
            <v>5. Lėšos, pervedamos į Prival.sveikatos draudimo fondą</v>
          </cell>
          <cell r="B86">
            <v>2012</v>
          </cell>
          <cell r="D86">
            <v>9</v>
          </cell>
          <cell r="H86">
            <v>0.70000000000000284</v>
          </cell>
        </row>
        <row r="87">
          <cell r="A87" t="str">
            <v>6. Lėšos, pervedamos į pensijų fondus</v>
          </cell>
          <cell r="B87">
            <v>2012</v>
          </cell>
          <cell r="D87">
            <v>9</v>
          </cell>
          <cell r="H87">
            <v>0</v>
          </cell>
        </row>
        <row r="88">
          <cell r="A88" t="str">
            <v>7. Neatgautinos ir abejotinai atgautinos sumos</v>
          </cell>
          <cell r="B88">
            <v>2012</v>
          </cell>
          <cell r="D88">
            <v>9</v>
          </cell>
          <cell r="H88">
            <v>0</v>
          </cell>
        </row>
        <row r="89">
          <cell r="A89" t="str">
            <v>8.1. Veiklos sąnaudos</v>
          </cell>
          <cell r="B89">
            <v>2012</v>
          </cell>
          <cell r="D89">
            <v>9</v>
          </cell>
          <cell r="H89">
            <v>3.6</v>
          </cell>
        </row>
        <row r="90">
          <cell r="A90" t="str">
            <v>8.2. Palūkanos bei paskolų aptarnavimas</v>
          </cell>
          <cell r="B90">
            <v>2012</v>
          </cell>
          <cell r="D90">
            <v>9</v>
          </cell>
          <cell r="H90">
            <v>13</v>
          </cell>
        </row>
        <row r="91">
          <cell r="A91" t="str">
            <v>9. Išlaidos investicinei veiklai</v>
          </cell>
          <cell r="B91">
            <v>2012</v>
          </cell>
          <cell r="D91">
            <v>9</v>
          </cell>
          <cell r="H91">
            <v>-3.6</v>
          </cell>
        </row>
        <row r="92">
          <cell r="A92" t="str">
            <v>1. Pensijų draudimui</v>
          </cell>
          <cell r="B92">
            <v>2012</v>
          </cell>
          <cell r="D92">
            <v>10</v>
          </cell>
          <cell r="H92">
            <v>-0.59999999999999432</v>
          </cell>
        </row>
        <row r="93">
          <cell r="A93" t="str">
            <v>2. Ligos ir motinystės (tėvystės) draudimui</v>
          </cell>
          <cell r="B93">
            <v>2012</v>
          </cell>
          <cell r="D93">
            <v>10</v>
          </cell>
          <cell r="H93">
            <v>-3.8000000000000007</v>
          </cell>
        </row>
        <row r="94">
          <cell r="A94" t="str">
            <v>3. Nedarbo socialiniam draudimui</v>
          </cell>
          <cell r="B94">
            <v>2012</v>
          </cell>
          <cell r="D94">
            <v>10</v>
          </cell>
          <cell r="H94">
            <v>-1.5</v>
          </cell>
        </row>
        <row r="95">
          <cell r="A95" t="str">
            <v>4. Nelaimingų atsitikimų darbe ir profesinių ligų socialiniam draudimui</v>
          </cell>
          <cell r="B95">
            <v>2012</v>
          </cell>
          <cell r="D95">
            <v>10</v>
          </cell>
          <cell r="H95">
            <v>0</v>
          </cell>
        </row>
        <row r="96">
          <cell r="A96" t="str">
            <v>5. Lėšos, pervedamos į Prival.sveikatos draudimo fondą</v>
          </cell>
          <cell r="B96">
            <v>2012</v>
          </cell>
          <cell r="D96">
            <v>10</v>
          </cell>
          <cell r="H96">
            <v>2.2999999999999972</v>
          </cell>
        </row>
        <row r="97">
          <cell r="A97" t="str">
            <v>6. Lėšos, pervedamos į pensijų fondus</v>
          </cell>
          <cell r="B97">
            <v>2012</v>
          </cell>
          <cell r="D97">
            <v>10</v>
          </cell>
          <cell r="H97">
            <v>0</v>
          </cell>
        </row>
        <row r="98">
          <cell r="A98" t="str">
            <v>7. Neatgautinos ir abejotinai atgautinos sumos</v>
          </cell>
          <cell r="B98">
            <v>2012</v>
          </cell>
          <cell r="D98">
            <v>10</v>
          </cell>
          <cell r="H98">
            <v>0</v>
          </cell>
        </row>
        <row r="99">
          <cell r="A99" t="str">
            <v>8.1. Veiklos sąnaudos</v>
          </cell>
          <cell r="B99">
            <v>2012</v>
          </cell>
          <cell r="D99">
            <v>10</v>
          </cell>
          <cell r="H99">
            <v>3.2</v>
          </cell>
        </row>
        <row r="100">
          <cell r="A100" t="str">
            <v>8.2. Palūkanos bei paskolų aptarnavimas</v>
          </cell>
          <cell r="B100">
            <v>2012</v>
          </cell>
          <cell r="D100">
            <v>10</v>
          </cell>
          <cell r="H100">
            <v>13.3</v>
          </cell>
        </row>
        <row r="101">
          <cell r="A101" t="str">
            <v>9. Išlaidos investicinei veiklai</v>
          </cell>
          <cell r="B101">
            <v>2012</v>
          </cell>
          <cell r="D101">
            <v>10</v>
          </cell>
          <cell r="H101">
            <v>-0.2</v>
          </cell>
        </row>
        <row r="102">
          <cell r="A102" t="str">
            <v>1. Pensijų draudimui</v>
          </cell>
          <cell r="B102">
            <v>2012</v>
          </cell>
          <cell r="D102">
            <v>11</v>
          </cell>
          <cell r="H102">
            <v>-0.90000000000000568</v>
          </cell>
        </row>
        <row r="103">
          <cell r="A103" t="str">
            <v>2. Ligos ir motinystės (tėvystės) draudimui</v>
          </cell>
          <cell r="B103">
            <v>2012</v>
          </cell>
          <cell r="D103">
            <v>11</v>
          </cell>
          <cell r="H103">
            <v>-3.5</v>
          </cell>
        </row>
        <row r="104">
          <cell r="A104" t="str">
            <v>3. Nedarbo socialiniam draudimui</v>
          </cell>
          <cell r="B104">
            <v>2012</v>
          </cell>
          <cell r="D104">
            <v>11</v>
          </cell>
          <cell r="H104">
            <v>-1.6999999999999993</v>
          </cell>
        </row>
        <row r="105">
          <cell r="A105" t="str">
            <v>4. Nelaimingų atsitikimų darbe ir profesinių ligų socialiniam draudimui</v>
          </cell>
          <cell r="B105">
            <v>2012</v>
          </cell>
          <cell r="D105">
            <v>11</v>
          </cell>
          <cell r="H105">
            <v>0.19999999999999996</v>
          </cell>
        </row>
        <row r="106">
          <cell r="A106" t="str">
            <v>5. Lėšos, pervedamos į Prival.sveikatos draudimo fondą</v>
          </cell>
          <cell r="B106">
            <v>2012</v>
          </cell>
          <cell r="D106">
            <v>11</v>
          </cell>
          <cell r="H106">
            <v>3.1000000000000014</v>
          </cell>
        </row>
        <row r="107">
          <cell r="A107" t="str">
            <v>6. Lėšos, pervedamos į pensijų fondus</v>
          </cell>
          <cell r="B107">
            <v>2012</v>
          </cell>
          <cell r="D107">
            <v>11</v>
          </cell>
          <cell r="H107">
            <v>0</v>
          </cell>
        </row>
        <row r="108">
          <cell r="A108" t="str">
            <v>7. Neatgautinos ir abejotinai atgautinos sumos</v>
          </cell>
          <cell r="B108">
            <v>2012</v>
          </cell>
          <cell r="D108">
            <v>11</v>
          </cell>
          <cell r="H108">
            <v>0</v>
          </cell>
        </row>
        <row r="109">
          <cell r="A109" t="str">
            <v>8.1. Veiklos sąnaudos</v>
          </cell>
          <cell r="B109">
            <v>2012</v>
          </cell>
          <cell r="D109">
            <v>11</v>
          </cell>
          <cell r="H109">
            <v>0.5</v>
          </cell>
        </row>
        <row r="110">
          <cell r="A110" t="str">
            <v>8.2. Palūkanos bei paskolų aptarnavimas</v>
          </cell>
          <cell r="B110">
            <v>2012</v>
          </cell>
          <cell r="D110">
            <v>11</v>
          </cell>
          <cell r="H110">
            <v>-0.5</v>
          </cell>
        </row>
        <row r="111">
          <cell r="A111" t="str">
            <v>9. Išlaidos investicinei veiklai</v>
          </cell>
          <cell r="B111">
            <v>2012</v>
          </cell>
          <cell r="D111">
            <v>11</v>
          </cell>
          <cell r="H111">
            <v>-0.17</v>
          </cell>
        </row>
        <row r="112">
          <cell r="A112" t="str">
            <v>1. Pensijų draudimui</v>
          </cell>
          <cell r="B112">
            <v>2012</v>
          </cell>
          <cell r="D112">
            <v>12</v>
          </cell>
          <cell r="H112">
            <v>-2.1999999999999886</v>
          </cell>
        </row>
        <row r="113">
          <cell r="A113" t="str">
            <v>2. Ligos ir motinystės (tėvystės) draudimui</v>
          </cell>
          <cell r="B113">
            <v>2012</v>
          </cell>
          <cell r="D113">
            <v>12</v>
          </cell>
          <cell r="H113">
            <v>-6.1999999999999993</v>
          </cell>
        </row>
        <row r="114">
          <cell r="A114" t="str">
            <v>3. Nedarbo socialiniam draudimui</v>
          </cell>
          <cell r="B114">
            <v>2012</v>
          </cell>
          <cell r="D114">
            <v>12</v>
          </cell>
          <cell r="H114">
            <v>5.3000000000000007</v>
          </cell>
        </row>
        <row r="115">
          <cell r="A115" t="str">
            <v>4. Nelaimingų atsitikimų darbe ir profesinių ligų socialiniam draudimui</v>
          </cell>
          <cell r="B115">
            <v>2012</v>
          </cell>
          <cell r="D115">
            <v>12</v>
          </cell>
          <cell r="H115">
            <v>-0.8</v>
          </cell>
        </row>
        <row r="116">
          <cell r="A116" t="str">
            <v>5. Lėšos, pervedamos į Prival.sveikatos draudimo fondą</v>
          </cell>
          <cell r="B116">
            <v>2012</v>
          </cell>
          <cell r="D116">
            <v>12</v>
          </cell>
          <cell r="H116">
            <v>2.4000000000000057</v>
          </cell>
        </row>
        <row r="117">
          <cell r="A117" t="str">
            <v>6. Lėšos, pervedamos į pensijų fondus</v>
          </cell>
          <cell r="B117">
            <v>2012</v>
          </cell>
          <cell r="D117">
            <v>12</v>
          </cell>
          <cell r="H117">
            <v>-1</v>
          </cell>
        </row>
        <row r="118">
          <cell r="A118" t="str">
            <v>7. Neatgautinos ir abejotinai atgautinos sumos</v>
          </cell>
          <cell r="B118">
            <v>2012</v>
          </cell>
          <cell r="D118">
            <v>12</v>
          </cell>
          <cell r="H118">
            <v>0</v>
          </cell>
        </row>
        <row r="119">
          <cell r="A119" t="str">
            <v>8.1. Veiklos sąnaudos</v>
          </cell>
          <cell r="B119">
            <v>2012</v>
          </cell>
          <cell r="D119">
            <v>12</v>
          </cell>
          <cell r="H119">
            <v>9.9999999999999645E-2</v>
          </cell>
        </row>
        <row r="120">
          <cell r="A120" t="str">
            <v>8.2. Palūkanos bei paskolų aptarnavimas</v>
          </cell>
          <cell r="B120">
            <v>2012</v>
          </cell>
          <cell r="D120">
            <v>12</v>
          </cell>
          <cell r="H120">
            <v>-0.5</v>
          </cell>
        </row>
        <row r="121">
          <cell r="A121" t="str">
            <v>9. Išlaidos investicinei veiklai</v>
          </cell>
          <cell r="B121">
            <v>2012</v>
          </cell>
          <cell r="D121">
            <v>12</v>
          </cell>
          <cell r="H121">
            <v>0.60000000000000009</v>
          </cell>
        </row>
        <row r="122">
          <cell r="A122" t="str">
            <v>1. Pensijų draudimui</v>
          </cell>
          <cell r="B122">
            <v>2013</v>
          </cell>
          <cell r="D122">
            <v>1</v>
          </cell>
          <cell r="H122">
            <v>-1.1000000000000227</v>
          </cell>
        </row>
        <row r="123">
          <cell r="A123" t="str">
            <v>2. Ligos ir motinystės (tėvystės) draudimui</v>
          </cell>
          <cell r="B123">
            <v>2013</v>
          </cell>
          <cell r="D123">
            <v>1</v>
          </cell>
          <cell r="H123">
            <v>1.9000000000000021</v>
          </cell>
        </row>
        <row r="124">
          <cell r="A124" t="str">
            <v>3. Nedarbo socialiniam draudimui</v>
          </cell>
          <cell r="B124">
            <v>2013</v>
          </cell>
          <cell r="D124">
            <v>1</v>
          </cell>
          <cell r="H124">
            <v>0</v>
          </cell>
        </row>
        <row r="125">
          <cell r="A125" t="str">
            <v>4. Nelaimingų atsitikimų darbe ir profesinių ligų socialiniam draudimui</v>
          </cell>
          <cell r="B125">
            <v>2013</v>
          </cell>
          <cell r="D125">
            <v>1</v>
          </cell>
          <cell r="H125">
            <v>9.9999999999999867E-2</v>
          </cell>
        </row>
        <row r="126">
          <cell r="A126" t="str">
            <v>5. Lėšos, pervedamos į Prival.sveikatos draudimo fondą</v>
          </cell>
          <cell r="B126">
            <v>2013</v>
          </cell>
          <cell r="D126">
            <v>1</v>
          </cell>
          <cell r="H126">
            <v>0</v>
          </cell>
        </row>
        <row r="127">
          <cell r="A127" t="str">
            <v>6. Lėšos, pervedamos į pensijų fondus</v>
          </cell>
          <cell r="B127">
            <v>2013</v>
          </cell>
          <cell r="D127">
            <v>1</v>
          </cell>
          <cell r="H127">
            <v>0</v>
          </cell>
        </row>
        <row r="128">
          <cell r="A128" t="str">
            <v>7. Neatgautinos ir abejotinai atgautinos sumos</v>
          </cell>
          <cell r="B128">
            <v>2013</v>
          </cell>
          <cell r="D128">
            <v>1</v>
          </cell>
          <cell r="H128">
            <v>0</v>
          </cell>
        </row>
        <row r="129">
          <cell r="A129" t="str">
            <v>8.1. Veiklos sąnaudos</v>
          </cell>
          <cell r="B129">
            <v>2013</v>
          </cell>
          <cell r="D129">
            <v>1</v>
          </cell>
          <cell r="H129">
            <v>0</v>
          </cell>
        </row>
        <row r="130">
          <cell r="A130" t="str">
            <v>8.2. Palūkanos bei paskolų aptarnavimas</v>
          </cell>
          <cell r="B130">
            <v>2013</v>
          </cell>
          <cell r="D130">
            <v>1</v>
          </cell>
          <cell r="H130">
            <v>-0.90000000000000036</v>
          </cell>
        </row>
        <row r="131">
          <cell r="A131" t="str">
            <v>9. Išlaidos investicinei veiklai</v>
          </cell>
          <cell r="B131">
            <v>2013</v>
          </cell>
          <cell r="D131">
            <v>1</v>
          </cell>
          <cell r="H131">
            <v>0</v>
          </cell>
        </row>
        <row r="132">
          <cell r="A132" t="str">
            <v>1. Pensijų draudimui</v>
          </cell>
          <cell r="B132">
            <v>2013</v>
          </cell>
          <cell r="D132">
            <v>2</v>
          </cell>
          <cell r="H132">
            <v>-1.4000000000000057</v>
          </cell>
        </row>
        <row r="133">
          <cell r="A133" t="str">
            <v>2. Ligos ir motinystės (tėvystės) draudimui</v>
          </cell>
          <cell r="B133">
            <v>2013</v>
          </cell>
          <cell r="D133">
            <v>2</v>
          </cell>
          <cell r="H133">
            <v>1.6000000000000014</v>
          </cell>
        </row>
        <row r="134">
          <cell r="A134" t="str">
            <v>3. Nedarbo socialiniam draudimui</v>
          </cell>
          <cell r="B134">
            <v>2013</v>
          </cell>
          <cell r="D134">
            <v>2</v>
          </cell>
          <cell r="H134">
            <v>0</v>
          </cell>
        </row>
        <row r="135">
          <cell r="A135" t="str">
            <v>4. Nelaimingų atsitikimų darbe ir profesinių ligų socialiniam draudimui</v>
          </cell>
          <cell r="B135">
            <v>2013</v>
          </cell>
          <cell r="D135">
            <v>2</v>
          </cell>
          <cell r="H135">
            <v>0</v>
          </cell>
        </row>
        <row r="136">
          <cell r="A136" t="str">
            <v>5. Lėšos, pervedamos į Prival.sveikatos draudimo fondą</v>
          </cell>
          <cell r="B136">
            <v>2013</v>
          </cell>
          <cell r="D136">
            <v>2</v>
          </cell>
          <cell r="H136">
            <v>0</v>
          </cell>
        </row>
        <row r="137">
          <cell r="A137" t="str">
            <v>6. Lėšos, pervedamos į pensijų fondus</v>
          </cell>
          <cell r="B137">
            <v>2013</v>
          </cell>
          <cell r="D137">
            <v>2</v>
          </cell>
          <cell r="H137">
            <v>0</v>
          </cell>
        </row>
        <row r="138">
          <cell r="A138" t="str">
            <v>7. Neatgautinos ir abejotinai atgautinos sumos</v>
          </cell>
          <cell r="B138">
            <v>2013</v>
          </cell>
          <cell r="D138">
            <v>2</v>
          </cell>
          <cell r="H138">
            <v>0</v>
          </cell>
        </row>
        <row r="139">
          <cell r="A139" t="str">
            <v>8.1. Veiklos sąnaudos</v>
          </cell>
          <cell r="B139">
            <v>2013</v>
          </cell>
          <cell r="D139">
            <v>2</v>
          </cell>
          <cell r="H139">
            <v>0</v>
          </cell>
        </row>
        <row r="140">
          <cell r="A140" t="str">
            <v>8.2. Palūkanos bei paskolų aptarnavimas</v>
          </cell>
          <cell r="B140">
            <v>2013</v>
          </cell>
          <cell r="D140">
            <v>2</v>
          </cell>
          <cell r="H140">
            <v>-0.90000000000000036</v>
          </cell>
        </row>
        <row r="141">
          <cell r="A141" t="str">
            <v>9. Išlaidos investicinei veiklai</v>
          </cell>
          <cell r="B141">
            <v>2013</v>
          </cell>
          <cell r="D141">
            <v>2</v>
          </cell>
          <cell r="H141">
            <v>0</v>
          </cell>
        </row>
        <row r="142">
          <cell r="A142" t="str">
            <v>1. Pensijų draudimui</v>
          </cell>
          <cell r="B142">
            <v>2013</v>
          </cell>
          <cell r="D142">
            <v>3</v>
          </cell>
          <cell r="H142">
            <v>-0.69999999999998863</v>
          </cell>
        </row>
        <row r="143">
          <cell r="A143" t="str">
            <v>2. Ligos ir motinystės (tėvystės) draudimui</v>
          </cell>
          <cell r="B143">
            <v>2013</v>
          </cell>
          <cell r="D143">
            <v>3</v>
          </cell>
          <cell r="H143">
            <v>2.5</v>
          </cell>
        </row>
        <row r="144">
          <cell r="A144" t="str">
            <v>3. Nedarbo socialiniam draudimui</v>
          </cell>
          <cell r="B144">
            <v>2013</v>
          </cell>
          <cell r="D144">
            <v>3</v>
          </cell>
          <cell r="H144">
            <v>0</v>
          </cell>
        </row>
        <row r="145">
          <cell r="A145" t="str">
            <v>4. Nelaimingų atsitikimų darbe ir profesinių ligų socialiniam draudimui</v>
          </cell>
          <cell r="B145">
            <v>2013</v>
          </cell>
          <cell r="D145">
            <v>3</v>
          </cell>
          <cell r="H145">
            <v>-0.19999999999999996</v>
          </cell>
        </row>
        <row r="146">
          <cell r="A146" t="str">
            <v>5. Lėšos, pervedamos į Prival.sveikatos draudimo fondą</v>
          </cell>
          <cell r="B146">
            <v>2013</v>
          </cell>
          <cell r="D146">
            <v>3</v>
          </cell>
          <cell r="H146">
            <v>0</v>
          </cell>
        </row>
        <row r="147">
          <cell r="A147" t="str">
            <v>6. Lėšos, pervedamos į pensijų fondus</v>
          </cell>
          <cell r="B147">
            <v>2013</v>
          </cell>
          <cell r="D147">
            <v>3</v>
          </cell>
          <cell r="H147">
            <v>0</v>
          </cell>
        </row>
        <row r="148">
          <cell r="A148" t="str">
            <v>7. Neatgautinos ir abejotinai atgautinos sumos</v>
          </cell>
          <cell r="B148">
            <v>2013</v>
          </cell>
          <cell r="D148">
            <v>3</v>
          </cell>
          <cell r="H148">
            <v>0</v>
          </cell>
        </row>
        <row r="149">
          <cell r="A149" t="str">
            <v>8.1. Veiklos sąnaudos</v>
          </cell>
          <cell r="B149">
            <v>2013</v>
          </cell>
          <cell r="D149">
            <v>3</v>
          </cell>
          <cell r="H149">
            <v>0</v>
          </cell>
        </row>
        <row r="150">
          <cell r="A150" t="str">
            <v>8.2. Palūkanos bei paskolų aptarnavimas</v>
          </cell>
          <cell r="B150">
            <v>2013</v>
          </cell>
          <cell r="D150">
            <v>3</v>
          </cell>
          <cell r="H150">
            <v>-0.90000000000000036</v>
          </cell>
        </row>
        <row r="151">
          <cell r="A151" t="str">
            <v>9. Išlaidos investicinei veiklai</v>
          </cell>
          <cell r="B151">
            <v>2013</v>
          </cell>
          <cell r="D151">
            <v>3</v>
          </cell>
          <cell r="H151">
            <v>-0.39999999999999997</v>
          </cell>
        </row>
        <row r="152">
          <cell r="A152" t="str">
            <v>1. Pensijų draudimui</v>
          </cell>
          <cell r="B152">
            <v>2013</v>
          </cell>
          <cell r="D152">
            <v>4</v>
          </cell>
          <cell r="H152">
            <v>-1.1999999999999886</v>
          </cell>
        </row>
        <row r="153">
          <cell r="A153" t="str">
            <v>2. Ligos ir motinystės (tėvystės) draudimui</v>
          </cell>
          <cell r="B153">
            <v>2013</v>
          </cell>
          <cell r="D153">
            <v>4</v>
          </cell>
          <cell r="H153">
            <v>1.1999999999999993</v>
          </cell>
        </row>
        <row r="154">
          <cell r="A154" t="str">
            <v>3. Nedarbo socialiniam draudimui</v>
          </cell>
          <cell r="B154">
            <v>2013</v>
          </cell>
          <cell r="D154">
            <v>4</v>
          </cell>
          <cell r="H154">
            <v>0</v>
          </cell>
        </row>
        <row r="155">
          <cell r="A155" t="str">
            <v>4. Nelaimingų atsitikimų darbe ir profesinių ligų socialiniam draudimui</v>
          </cell>
          <cell r="B155">
            <v>2013</v>
          </cell>
          <cell r="D155">
            <v>4</v>
          </cell>
          <cell r="H155">
            <v>0.20000000000000018</v>
          </cell>
        </row>
        <row r="156">
          <cell r="A156" t="str">
            <v>5. Lėšos, pervedamos į Prival.sveikatos draudimo fondą</v>
          </cell>
          <cell r="B156">
            <v>2013</v>
          </cell>
          <cell r="D156">
            <v>4</v>
          </cell>
          <cell r="H156">
            <v>0</v>
          </cell>
        </row>
        <row r="157">
          <cell r="A157" t="str">
            <v>6. Lėšos, pervedamos į pensijų fondus</v>
          </cell>
          <cell r="B157">
            <v>2013</v>
          </cell>
          <cell r="D157">
            <v>4</v>
          </cell>
          <cell r="H157">
            <v>0</v>
          </cell>
        </row>
        <row r="158">
          <cell r="A158" t="str">
            <v>7. Neatgautinos ir abejotinai atgautinos sumos</v>
          </cell>
          <cell r="B158">
            <v>2013</v>
          </cell>
          <cell r="D158">
            <v>4</v>
          </cell>
          <cell r="H158">
            <v>0</v>
          </cell>
        </row>
        <row r="159">
          <cell r="A159" t="str">
            <v>8.1. Veiklos sąnaudos</v>
          </cell>
          <cell r="B159">
            <v>2013</v>
          </cell>
          <cell r="D159">
            <v>4</v>
          </cell>
          <cell r="H159">
            <v>0</v>
          </cell>
        </row>
        <row r="160">
          <cell r="A160" t="str">
            <v>8.2. Palūkanos bei paskolų aptarnavimas</v>
          </cell>
          <cell r="B160">
            <v>2013</v>
          </cell>
          <cell r="D160">
            <v>4</v>
          </cell>
          <cell r="H160">
            <v>-1.4000000000000004</v>
          </cell>
        </row>
        <row r="161">
          <cell r="A161" t="str">
            <v>9. Išlaidos investicinei veiklai</v>
          </cell>
          <cell r="B161">
            <v>2013</v>
          </cell>
          <cell r="D161">
            <v>4</v>
          </cell>
          <cell r="H161">
            <v>-9.9999999999999978E-2</v>
          </cell>
        </row>
        <row r="162">
          <cell r="A162" t="str">
            <v>1. Pensijų draudimui</v>
          </cell>
          <cell r="B162">
            <v>2013</v>
          </cell>
          <cell r="D162">
            <v>5</v>
          </cell>
          <cell r="H162">
            <v>-1.2000000000000171</v>
          </cell>
        </row>
        <row r="163">
          <cell r="A163" t="str">
            <v>2. Ligos ir motinystės (tėvystės) draudimui</v>
          </cell>
          <cell r="B163">
            <v>2013</v>
          </cell>
          <cell r="D163">
            <v>5</v>
          </cell>
          <cell r="H163">
            <v>0.30000000000000071</v>
          </cell>
        </row>
        <row r="164">
          <cell r="A164" t="str">
            <v>3. Nedarbo socialiniam draudimui</v>
          </cell>
          <cell r="B164">
            <v>2013</v>
          </cell>
          <cell r="D164">
            <v>5</v>
          </cell>
          <cell r="H164">
            <v>0</v>
          </cell>
        </row>
        <row r="165">
          <cell r="A165" t="str">
            <v>4. Nelaimingų atsitikimų darbe ir profesinių ligų socialiniam draudimui</v>
          </cell>
          <cell r="B165">
            <v>2013</v>
          </cell>
          <cell r="D165">
            <v>5</v>
          </cell>
          <cell r="H165">
            <v>0.30000000000000004</v>
          </cell>
        </row>
        <row r="166">
          <cell r="A166" t="str">
            <v>5. Lėšos, pervedamos į Prival.sveikatos draudimo fondą</v>
          </cell>
          <cell r="B166">
            <v>2013</v>
          </cell>
          <cell r="D166">
            <v>5</v>
          </cell>
          <cell r="H166">
            <v>0</v>
          </cell>
        </row>
        <row r="167">
          <cell r="A167" t="str">
            <v>6. Lėšos, pervedamos į pensijų fondus</v>
          </cell>
          <cell r="B167">
            <v>2013</v>
          </cell>
          <cell r="D167">
            <v>5</v>
          </cell>
          <cell r="H167">
            <v>0</v>
          </cell>
        </row>
        <row r="168">
          <cell r="A168" t="str">
            <v>7. Neatgautinos ir abejotinai atgautinos sumos</v>
          </cell>
          <cell r="B168">
            <v>2013</v>
          </cell>
          <cell r="D168">
            <v>5</v>
          </cell>
          <cell r="H168">
            <v>0</v>
          </cell>
        </row>
        <row r="169">
          <cell r="A169" t="str">
            <v>8.1. Veiklos sąnaudos</v>
          </cell>
          <cell r="B169">
            <v>2013</v>
          </cell>
          <cell r="D169">
            <v>5</v>
          </cell>
          <cell r="H169">
            <v>0</v>
          </cell>
        </row>
        <row r="170">
          <cell r="A170" t="str">
            <v>8.2. Palūkanos bei paskolų aptarnavimas</v>
          </cell>
          <cell r="B170">
            <v>2013</v>
          </cell>
          <cell r="D170">
            <v>5</v>
          </cell>
          <cell r="H170">
            <v>-1.4000000000000004</v>
          </cell>
        </row>
        <row r="171">
          <cell r="A171" t="str">
            <v>9. Išlaidos investicinei veiklai</v>
          </cell>
          <cell r="B171">
            <v>2013</v>
          </cell>
          <cell r="D171">
            <v>5</v>
          </cell>
          <cell r="H171">
            <v>-0.6</v>
          </cell>
        </row>
        <row r="172">
          <cell r="A172" t="str">
            <v>1. Pensijų draudimui</v>
          </cell>
          <cell r="B172">
            <v>2013</v>
          </cell>
          <cell r="D172">
            <v>6</v>
          </cell>
          <cell r="H172">
            <v>-9.9999999999994316E-2</v>
          </cell>
        </row>
        <row r="173">
          <cell r="A173" t="str">
            <v>2. Ligos ir motinystės (tėvystės) draudimui</v>
          </cell>
          <cell r="B173">
            <v>2013</v>
          </cell>
          <cell r="D173">
            <v>6</v>
          </cell>
          <cell r="H173">
            <v>-4.3999999999999986</v>
          </cell>
        </row>
        <row r="174">
          <cell r="A174" t="str">
            <v>3. Nedarbo socialiniam draudimui</v>
          </cell>
          <cell r="B174">
            <v>2013</v>
          </cell>
          <cell r="D174">
            <v>6</v>
          </cell>
          <cell r="H174">
            <v>0</v>
          </cell>
        </row>
        <row r="175">
          <cell r="A175" t="str">
            <v>4. Nelaimingų atsitikimų darbe ir profesinių ligų socialiniam draudimui</v>
          </cell>
          <cell r="B175">
            <v>2013</v>
          </cell>
          <cell r="D175">
            <v>6</v>
          </cell>
          <cell r="H175">
            <v>-0.30000000000000004</v>
          </cell>
        </row>
        <row r="176">
          <cell r="A176" t="str">
            <v>5. Lėšos, pervedamos į Prival.sveikatos draudimo fondą</v>
          </cell>
          <cell r="B176">
            <v>2013</v>
          </cell>
          <cell r="D176">
            <v>6</v>
          </cell>
          <cell r="H176">
            <v>0</v>
          </cell>
        </row>
        <row r="177">
          <cell r="A177" t="str">
            <v>6. Lėšos, pervedamos į pensijų fondus</v>
          </cell>
          <cell r="B177">
            <v>2013</v>
          </cell>
          <cell r="D177">
            <v>6</v>
          </cell>
          <cell r="H177">
            <v>0</v>
          </cell>
        </row>
        <row r="178">
          <cell r="A178" t="str">
            <v>7. Neatgautinos ir abejotinai atgautinos sumos</v>
          </cell>
          <cell r="B178">
            <v>2013</v>
          </cell>
          <cell r="D178">
            <v>6</v>
          </cell>
          <cell r="H178">
            <v>0</v>
          </cell>
        </row>
        <row r="179">
          <cell r="A179" t="str">
            <v>8.1. Veiklos sąnaudos</v>
          </cell>
          <cell r="B179">
            <v>2013</v>
          </cell>
          <cell r="D179">
            <v>6</v>
          </cell>
          <cell r="H179">
            <v>-2.7</v>
          </cell>
        </row>
        <row r="180">
          <cell r="A180" t="str">
            <v>8.2. Palūkanos bei paskolų aptarnavimas</v>
          </cell>
          <cell r="B180">
            <v>2013</v>
          </cell>
          <cell r="D180">
            <v>6</v>
          </cell>
          <cell r="H180">
            <v>-1.4000000000000004</v>
          </cell>
        </row>
        <row r="181">
          <cell r="A181" t="str">
            <v>9. Išlaidos investicinei veiklai</v>
          </cell>
          <cell r="B181">
            <v>2013</v>
          </cell>
          <cell r="D181">
            <v>6</v>
          </cell>
          <cell r="H181">
            <v>0.6</v>
          </cell>
        </row>
        <row r="182">
          <cell r="A182" t="str">
            <v>1. Pensijų draudimui</v>
          </cell>
          <cell r="B182">
            <v>2013</v>
          </cell>
          <cell r="D182">
            <v>7</v>
          </cell>
          <cell r="H182">
            <v>-1.5</v>
          </cell>
        </row>
        <row r="183">
          <cell r="A183" t="str">
            <v>2. Ligos ir motinystės (tėvystės) draudimui</v>
          </cell>
          <cell r="B183">
            <v>2013</v>
          </cell>
          <cell r="D183">
            <v>7</v>
          </cell>
          <cell r="H183">
            <v>-3.1999999999999993</v>
          </cell>
        </row>
        <row r="184">
          <cell r="A184" t="str">
            <v>3. Nedarbo socialiniam draudimui</v>
          </cell>
          <cell r="B184">
            <v>2013</v>
          </cell>
          <cell r="D184">
            <v>7</v>
          </cell>
          <cell r="H184">
            <v>0</v>
          </cell>
        </row>
        <row r="185">
          <cell r="A185" t="str">
            <v>4. Nelaimingų atsitikimų darbe ir profesinių ligų socialiniam draudimui</v>
          </cell>
          <cell r="B185">
            <v>2013</v>
          </cell>
          <cell r="D185">
            <v>7</v>
          </cell>
          <cell r="H185">
            <v>0.30000000000000004</v>
          </cell>
        </row>
        <row r="186">
          <cell r="A186" t="str">
            <v>5. Lėšos, pervedamos į Prival.sveikatos draudimo fondą</v>
          </cell>
          <cell r="B186">
            <v>2013</v>
          </cell>
          <cell r="D186">
            <v>7</v>
          </cell>
          <cell r="H186">
            <v>0</v>
          </cell>
        </row>
        <row r="187">
          <cell r="A187" t="str">
            <v>6. Lėšos, pervedamos į pensijų fondus</v>
          </cell>
          <cell r="B187">
            <v>2013</v>
          </cell>
          <cell r="D187">
            <v>7</v>
          </cell>
          <cell r="H187">
            <v>0</v>
          </cell>
        </row>
        <row r="188">
          <cell r="A188" t="str">
            <v>7. Neatgautinos ir abejotinai atgautinos sumos</v>
          </cell>
          <cell r="B188">
            <v>2013</v>
          </cell>
          <cell r="D188">
            <v>7</v>
          </cell>
          <cell r="H188">
            <v>0</v>
          </cell>
        </row>
        <row r="189">
          <cell r="A189" t="str">
            <v>8.1. Veiklos sąnaudos</v>
          </cell>
          <cell r="B189">
            <v>2013</v>
          </cell>
          <cell r="D189">
            <v>7</v>
          </cell>
          <cell r="H189">
            <v>-9.9999999999999645E-2</v>
          </cell>
        </row>
        <row r="190">
          <cell r="A190" t="str">
            <v>8.2. Palūkanos bei paskolų aptarnavimas</v>
          </cell>
          <cell r="B190">
            <v>2013</v>
          </cell>
          <cell r="D190">
            <v>7</v>
          </cell>
          <cell r="H190">
            <v>-1.4000000000000004</v>
          </cell>
        </row>
        <row r="191">
          <cell r="A191" t="str">
            <v>9. Išlaidos investicinei veiklai</v>
          </cell>
          <cell r="B191">
            <v>2013</v>
          </cell>
          <cell r="D191">
            <v>7</v>
          </cell>
          <cell r="H191">
            <v>-0.6</v>
          </cell>
        </row>
        <row r="192">
          <cell r="A192" t="str">
            <v>1. Pensijų draudimui</v>
          </cell>
          <cell r="B192">
            <v>2013</v>
          </cell>
          <cell r="D192">
            <v>8</v>
          </cell>
          <cell r="H192">
            <v>-0.80000000000001137</v>
          </cell>
        </row>
        <row r="193">
          <cell r="A193" t="str">
            <v>2. Ligos ir motinystės (tėvystės) draudimui</v>
          </cell>
          <cell r="B193">
            <v>2013</v>
          </cell>
          <cell r="D193">
            <v>8</v>
          </cell>
          <cell r="H193">
            <v>-4.5999999999999979</v>
          </cell>
        </row>
        <row r="194">
          <cell r="A194" t="str">
            <v>3. Nedarbo socialiniam draudimui</v>
          </cell>
          <cell r="B194">
            <v>2013</v>
          </cell>
          <cell r="D194">
            <v>8</v>
          </cell>
          <cell r="H194">
            <v>0</v>
          </cell>
        </row>
        <row r="195">
          <cell r="A195" t="str">
            <v>4. Nelaimingų atsitikimų darbe ir profesinių ligų socialiniam draudimui</v>
          </cell>
          <cell r="B195">
            <v>2013</v>
          </cell>
          <cell r="D195">
            <v>8</v>
          </cell>
          <cell r="H195">
            <v>0</v>
          </cell>
        </row>
        <row r="196">
          <cell r="A196" t="str">
            <v>5. Lėšos, pervedamos į Prival.sveikatos draudimo fondą</v>
          </cell>
          <cell r="B196">
            <v>2013</v>
          </cell>
          <cell r="D196">
            <v>8</v>
          </cell>
          <cell r="H196">
            <v>0</v>
          </cell>
        </row>
        <row r="197">
          <cell r="A197" t="str">
            <v>6. Lėšos, pervedamos į pensijų fondus</v>
          </cell>
          <cell r="B197">
            <v>2013</v>
          </cell>
          <cell r="D197">
            <v>8</v>
          </cell>
          <cell r="H197">
            <v>0</v>
          </cell>
        </row>
        <row r="198">
          <cell r="A198" t="str">
            <v>7. Neatgautinos ir abejotinai atgautinos sumos</v>
          </cell>
          <cell r="B198">
            <v>2013</v>
          </cell>
          <cell r="D198">
            <v>8</v>
          </cell>
          <cell r="H198">
            <v>0</v>
          </cell>
        </row>
        <row r="199">
          <cell r="A199" t="str">
            <v>8.1. Veiklos sąnaudos</v>
          </cell>
          <cell r="B199">
            <v>2013</v>
          </cell>
          <cell r="D199">
            <v>8</v>
          </cell>
          <cell r="H199">
            <v>-9.9999999999999645E-2</v>
          </cell>
        </row>
        <row r="200">
          <cell r="A200" t="str">
            <v>8.2. Palūkanos bei paskolų aptarnavimas</v>
          </cell>
          <cell r="B200">
            <v>2013</v>
          </cell>
          <cell r="D200">
            <v>8</v>
          </cell>
          <cell r="H200">
            <v>-1.4000000000000004</v>
          </cell>
        </row>
        <row r="201">
          <cell r="A201" t="str">
            <v>9. Išlaidos investicinei veiklai</v>
          </cell>
          <cell r="B201">
            <v>2013</v>
          </cell>
          <cell r="D201">
            <v>8</v>
          </cell>
          <cell r="H201">
            <v>-0.5</v>
          </cell>
        </row>
        <row r="202">
          <cell r="A202" t="str">
            <v>1. Pensijų draudimui</v>
          </cell>
          <cell r="B202">
            <v>2013</v>
          </cell>
          <cell r="D202">
            <v>9</v>
          </cell>
          <cell r="H202">
            <v>-0.30000000000001137</v>
          </cell>
        </row>
        <row r="203">
          <cell r="A203" t="str">
            <v>2. Ligos ir motinystės (tėvystės) draudimui</v>
          </cell>
          <cell r="B203">
            <v>2013</v>
          </cell>
          <cell r="D203">
            <v>9</v>
          </cell>
          <cell r="H203">
            <v>-4.3000000000000007</v>
          </cell>
        </row>
        <row r="204">
          <cell r="A204" t="str">
            <v>3. Nedarbo socialiniam draudimui</v>
          </cell>
          <cell r="B204">
            <v>2013</v>
          </cell>
          <cell r="D204">
            <v>9</v>
          </cell>
          <cell r="H204">
            <v>-0.29999999999999893</v>
          </cell>
        </row>
        <row r="205">
          <cell r="A205" t="str">
            <v>4. Nelaimingų atsitikimų darbe ir profesinių ligų socialiniam draudimui</v>
          </cell>
          <cell r="B205">
            <v>2013</v>
          </cell>
          <cell r="D205">
            <v>9</v>
          </cell>
          <cell r="H205">
            <v>-9.9999999999999867E-2</v>
          </cell>
        </row>
        <row r="206">
          <cell r="A206" t="str">
            <v>5. Lėšos, pervedamos į Prival.sveikatos draudimo fondą</v>
          </cell>
          <cell r="B206">
            <v>2013</v>
          </cell>
          <cell r="D206">
            <v>9</v>
          </cell>
          <cell r="H206">
            <v>0</v>
          </cell>
        </row>
        <row r="207">
          <cell r="A207" t="str">
            <v>6. Lėšos, pervedamos į pensijų fondus</v>
          </cell>
          <cell r="B207">
            <v>2013</v>
          </cell>
          <cell r="D207">
            <v>9</v>
          </cell>
          <cell r="H207">
            <v>0.5</v>
          </cell>
        </row>
        <row r="208">
          <cell r="A208" t="str">
            <v>7. Neatgautinos ir abejotinai atgautinos sumos</v>
          </cell>
          <cell r="B208">
            <v>2013</v>
          </cell>
          <cell r="D208">
            <v>9</v>
          </cell>
          <cell r="H208">
            <v>0</v>
          </cell>
        </row>
        <row r="209">
          <cell r="A209" t="str">
            <v>8.1. Veiklos sąnaudos</v>
          </cell>
          <cell r="B209">
            <v>2013</v>
          </cell>
          <cell r="D209">
            <v>9</v>
          </cell>
          <cell r="H209">
            <v>-9.9999999999999645E-2</v>
          </cell>
        </row>
        <row r="210">
          <cell r="A210" t="str">
            <v>8.2. Palūkanos bei paskolų aptarnavimas</v>
          </cell>
          <cell r="B210">
            <v>2013</v>
          </cell>
          <cell r="D210">
            <v>9</v>
          </cell>
          <cell r="H210">
            <v>-1.5</v>
          </cell>
        </row>
        <row r="211">
          <cell r="A211" t="str">
            <v>9. Išlaidos investicinei veiklai</v>
          </cell>
          <cell r="B211">
            <v>2013</v>
          </cell>
          <cell r="D211">
            <v>9</v>
          </cell>
          <cell r="H211">
            <v>-0.74</v>
          </cell>
        </row>
        <row r="212">
          <cell r="A212" t="str">
            <v>1. Pensijų draudimui</v>
          </cell>
          <cell r="B212">
            <v>2013</v>
          </cell>
          <cell r="D212">
            <v>10</v>
          </cell>
          <cell r="H212">
            <v>-1.3000000000000114</v>
          </cell>
        </row>
        <row r="213">
          <cell r="A213" t="str">
            <v>2. Ligos ir motinystės (tėvystės) draudimui</v>
          </cell>
          <cell r="B213">
            <v>2013</v>
          </cell>
          <cell r="D213">
            <v>10</v>
          </cell>
          <cell r="H213">
            <v>-2.3000000000000007</v>
          </cell>
        </row>
        <row r="214">
          <cell r="A214" t="str">
            <v>3. Nedarbo socialiniam draudimui</v>
          </cell>
          <cell r="B214">
            <v>2013</v>
          </cell>
          <cell r="D214">
            <v>10</v>
          </cell>
          <cell r="H214">
            <v>0</v>
          </cell>
        </row>
        <row r="215">
          <cell r="A215" t="str">
            <v>4. Nelaimingų atsitikimų darbe ir profesinių ligų socialiniam draudimui</v>
          </cell>
          <cell r="B215">
            <v>2013</v>
          </cell>
          <cell r="D215">
            <v>10</v>
          </cell>
          <cell r="H215">
            <v>0</v>
          </cell>
        </row>
        <row r="216">
          <cell r="A216" t="str">
            <v>5. Lėšos, pervedamos į Prival.sveikatos draudimo fondą</v>
          </cell>
          <cell r="B216">
            <v>2013</v>
          </cell>
          <cell r="D216">
            <v>10</v>
          </cell>
          <cell r="H216">
            <v>0</v>
          </cell>
        </row>
        <row r="217">
          <cell r="A217" t="str">
            <v>6. Lėšos, pervedamos į pensijų fondus</v>
          </cell>
          <cell r="B217">
            <v>2013</v>
          </cell>
          <cell r="D217">
            <v>10</v>
          </cell>
          <cell r="H217">
            <v>9.9999999999999645E-2</v>
          </cell>
        </row>
        <row r="218">
          <cell r="A218" t="str">
            <v>7. Neatgautinos ir abejotinai atgautinos sumos</v>
          </cell>
          <cell r="B218">
            <v>2013</v>
          </cell>
          <cell r="D218">
            <v>10</v>
          </cell>
          <cell r="H218">
            <v>0</v>
          </cell>
        </row>
        <row r="219">
          <cell r="A219" t="str">
            <v>8.1. Veiklos sąnaudos</v>
          </cell>
          <cell r="B219">
            <v>2013</v>
          </cell>
          <cell r="D219">
            <v>10</v>
          </cell>
          <cell r="H219">
            <v>0.10000000000000053</v>
          </cell>
        </row>
        <row r="220">
          <cell r="A220" t="str">
            <v>8.2. Palūkanos bei paskolų aptarnavimas</v>
          </cell>
          <cell r="B220">
            <v>2013</v>
          </cell>
          <cell r="D220">
            <v>10</v>
          </cell>
          <cell r="H220">
            <v>-1.7000000000000011</v>
          </cell>
        </row>
        <row r="221">
          <cell r="A221" t="str">
            <v>9. Išlaidos investicinei veiklai</v>
          </cell>
          <cell r="B221">
            <v>2013</v>
          </cell>
          <cell r="D221">
            <v>10</v>
          </cell>
          <cell r="H221">
            <v>0</v>
          </cell>
        </row>
        <row r="222">
          <cell r="A222" t="str">
            <v>1. Pensijų draudimui</v>
          </cell>
          <cell r="B222">
            <v>2013</v>
          </cell>
          <cell r="D222">
            <v>11</v>
          </cell>
          <cell r="H222">
            <v>-1.3999999999999773</v>
          </cell>
        </row>
        <row r="223">
          <cell r="A223" t="str">
            <v>2. Ligos ir motinystės (tėvystės) draudimui</v>
          </cell>
          <cell r="B223">
            <v>2013</v>
          </cell>
          <cell r="D223">
            <v>11</v>
          </cell>
          <cell r="H223">
            <v>-4.1000000000000014</v>
          </cell>
        </row>
        <row r="224">
          <cell r="A224" t="str">
            <v>3. Nedarbo socialiniam draudimui</v>
          </cell>
          <cell r="B224">
            <v>2013</v>
          </cell>
          <cell r="D224">
            <v>11</v>
          </cell>
          <cell r="H224">
            <v>0</v>
          </cell>
        </row>
        <row r="225">
          <cell r="A225" t="str">
            <v>4. Nelaimingų atsitikimų darbe ir profesinių ligų socialiniam draudimui</v>
          </cell>
          <cell r="B225">
            <v>2013</v>
          </cell>
          <cell r="D225">
            <v>11</v>
          </cell>
          <cell r="H225">
            <v>-9.9999999999999867E-2</v>
          </cell>
        </row>
        <row r="226">
          <cell r="A226" t="str">
            <v>5. Lėšos, pervedamos į Prival.sveikatos draudimo fondą</v>
          </cell>
          <cell r="B226">
            <v>2013</v>
          </cell>
          <cell r="D226">
            <v>11</v>
          </cell>
          <cell r="H226">
            <v>0</v>
          </cell>
        </row>
        <row r="227">
          <cell r="A227" t="str">
            <v>6. Lėšos, pervedamos į pensijų fondus</v>
          </cell>
          <cell r="B227">
            <v>2013</v>
          </cell>
          <cell r="D227">
            <v>11</v>
          </cell>
          <cell r="H227">
            <v>0.19999999999999929</v>
          </cell>
        </row>
        <row r="228">
          <cell r="A228" t="str">
            <v>7. Neatgautinos ir abejotinai atgautinos sumos</v>
          </cell>
          <cell r="B228">
            <v>2013</v>
          </cell>
          <cell r="D228">
            <v>11</v>
          </cell>
          <cell r="H228">
            <v>0</v>
          </cell>
        </row>
        <row r="229">
          <cell r="A229" t="str">
            <v>8.1. Veiklos sąnaudos</v>
          </cell>
          <cell r="B229">
            <v>2013</v>
          </cell>
          <cell r="D229">
            <v>11</v>
          </cell>
          <cell r="H229">
            <v>-0.20000000000000018</v>
          </cell>
        </row>
        <row r="230">
          <cell r="A230" t="str">
            <v>8.2. Palūkanos bei paskolų aptarnavimas</v>
          </cell>
          <cell r="B230">
            <v>2013</v>
          </cell>
          <cell r="D230">
            <v>11</v>
          </cell>
          <cell r="H230">
            <v>-1.4000000000000004</v>
          </cell>
        </row>
        <row r="231">
          <cell r="A231" t="str">
            <v>9. Išlaidos investicinei veiklai</v>
          </cell>
          <cell r="B231">
            <v>2013</v>
          </cell>
          <cell r="D231">
            <v>11</v>
          </cell>
          <cell r="H231">
            <v>-0.66999999999999993</v>
          </cell>
        </row>
        <row r="232">
          <cell r="A232" t="str">
            <v>1. Pensijų draudimui</v>
          </cell>
          <cell r="B232">
            <v>2013</v>
          </cell>
          <cell r="D232">
            <v>12</v>
          </cell>
          <cell r="H232">
            <v>0.19999999999998863</v>
          </cell>
        </row>
        <row r="233">
          <cell r="A233" t="str">
            <v>2. Ligos ir motinystės (tėvystės) draudimui</v>
          </cell>
          <cell r="B233">
            <v>2013</v>
          </cell>
          <cell r="D233">
            <v>12</v>
          </cell>
          <cell r="H233">
            <v>-5.7999999999999972</v>
          </cell>
        </row>
        <row r="234">
          <cell r="A234" t="str">
            <v>3. Nedarbo socialiniam draudimui</v>
          </cell>
          <cell r="B234">
            <v>2013</v>
          </cell>
          <cell r="D234">
            <v>12</v>
          </cell>
          <cell r="H234">
            <v>-2.1999999999999993</v>
          </cell>
        </row>
        <row r="235">
          <cell r="A235" t="str">
            <v>4. Nelaimingų atsitikimų darbe ir profesinių ligų socialiniam draudimui</v>
          </cell>
          <cell r="B235">
            <v>2013</v>
          </cell>
          <cell r="D235">
            <v>12</v>
          </cell>
          <cell r="H235">
            <v>-0.39999999999999991</v>
          </cell>
        </row>
        <row r="236">
          <cell r="A236" t="str">
            <v>5. Lėšos, pervedamos į Prival.sveikatos draudimo fondą</v>
          </cell>
          <cell r="B236">
            <v>2013</v>
          </cell>
          <cell r="D236">
            <v>12</v>
          </cell>
          <cell r="H236">
            <v>0</v>
          </cell>
        </row>
        <row r="237">
          <cell r="A237" t="str">
            <v>6. Lėšos, pervedamos į pensijų fondus</v>
          </cell>
          <cell r="B237">
            <v>2013</v>
          </cell>
          <cell r="D237">
            <v>12</v>
          </cell>
          <cell r="H237">
            <v>0.80000000000000071</v>
          </cell>
        </row>
        <row r="238">
          <cell r="A238" t="str">
            <v>7. Neatgautinos ir abejotinai atgautinos sumos</v>
          </cell>
          <cell r="B238">
            <v>2013</v>
          </cell>
          <cell r="D238">
            <v>12</v>
          </cell>
          <cell r="H238">
            <v>0</v>
          </cell>
        </row>
        <row r="239">
          <cell r="A239" t="str">
            <v>8.1. Veiklos sąnaudos</v>
          </cell>
          <cell r="B239">
            <v>2013</v>
          </cell>
          <cell r="D239">
            <v>12</v>
          </cell>
          <cell r="H239">
            <v>0.79999999999999982</v>
          </cell>
        </row>
        <row r="240">
          <cell r="A240" t="str">
            <v>8.2. Palūkanos bei paskolų aptarnavimas</v>
          </cell>
          <cell r="B240">
            <v>2013</v>
          </cell>
          <cell r="D240">
            <v>12</v>
          </cell>
          <cell r="H240">
            <v>-1.4000000000000004</v>
          </cell>
        </row>
        <row r="241">
          <cell r="A241" t="str">
            <v>9. Išlaidos investicinei veiklai</v>
          </cell>
          <cell r="B241">
            <v>2013</v>
          </cell>
          <cell r="D241">
            <v>12</v>
          </cell>
          <cell r="H241">
            <v>0.30000000000000004</v>
          </cell>
        </row>
        <row r="242">
          <cell r="A242" t="str">
            <v>1. Pensijų draudimui</v>
          </cell>
          <cell r="B242">
            <v>2014</v>
          </cell>
          <cell r="D242">
            <v>1</v>
          </cell>
          <cell r="H242">
            <v>-0.20000000000001705</v>
          </cell>
        </row>
        <row r="243">
          <cell r="A243" t="str">
            <v>2. Ligos ir motinystės (tėvystės) draudimui</v>
          </cell>
          <cell r="B243">
            <v>2014</v>
          </cell>
          <cell r="D243">
            <v>1</v>
          </cell>
          <cell r="H243">
            <v>2.3999999999999986</v>
          </cell>
        </row>
        <row r="244">
          <cell r="A244" t="str">
            <v>3. Nedarbo socialiniam draudimui</v>
          </cell>
          <cell r="B244">
            <v>2014</v>
          </cell>
          <cell r="D244">
            <v>1</v>
          </cell>
          <cell r="H244">
            <v>-2.3999999999999995</v>
          </cell>
        </row>
        <row r="245">
          <cell r="A245" t="str">
            <v>4. Nelaimingų atsitikimų darbe ir profesinių ligų socialiniam draudimui</v>
          </cell>
          <cell r="B245">
            <v>2014</v>
          </cell>
          <cell r="D245">
            <v>1</v>
          </cell>
          <cell r="H245">
            <v>-0.10000000000000009</v>
          </cell>
        </row>
        <row r="246">
          <cell r="A246" t="str">
            <v>5. Lėšos, pervedamos į Prival.sveikatos draudimo fondą</v>
          </cell>
          <cell r="B246">
            <v>2014</v>
          </cell>
          <cell r="D246">
            <v>1</v>
          </cell>
          <cell r="H246">
            <v>0</v>
          </cell>
        </row>
        <row r="247">
          <cell r="A247" t="str">
            <v>6. Lėšos, pervedamos į pensijų fondus</v>
          </cell>
          <cell r="B247">
            <v>2014</v>
          </cell>
          <cell r="D247">
            <v>1</v>
          </cell>
          <cell r="H247">
            <v>0</v>
          </cell>
        </row>
        <row r="248">
          <cell r="A248" t="str">
            <v>7. Neatgautinos ir abejotinai atgautinos sumos</v>
          </cell>
          <cell r="B248">
            <v>2014</v>
          </cell>
          <cell r="D248">
            <v>1</v>
          </cell>
          <cell r="H248">
            <v>0</v>
          </cell>
        </row>
        <row r="249">
          <cell r="A249" t="str">
            <v>8.1. Veiklos sąnaudos</v>
          </cell>
          <cell r="B249">
            <v>2014</v>
          </cell>
          <cell r="D249">
            <v>1</v>
          </cell>
          <cell r="H249">
            <v>0</v>
          </cell>
        </row>
        <row r="250">
          <cell r="A250" t="str">
            <v>8.2. Palūkanos bei paskolų aptarnavimas</v>
          </cell>
          <cell r="B250">
            <v>2014</v>
          </cell>
          <cell r="D250">
            <v>1</v>
          </cell>
          <cell r="H250">
            <v>0</v>
          </cell>
        </row>
        <row r="251">
          <cell r="A251" t="str">
            <v>9. Išlaidos investicinei veiklai</v>
          </cell>
          <cell r="B251">
            <v>2014</v>
          </cell>
          <cell r="D251">
            <v>1</v>
          </cell>
          <cell r="H251">
            <v>0</v>
          </cell>
        </row>
        <row r="252">
          <cell r="A252" t="str">
            <v>1. Pensijų draudimui</v>
          </cell>
          <cell r="B252">
            <v>2014</v>
          </cell>
          <cell r="D252">
            <v>2</v>
          </cell>
          <cell r="H252">
            <v>0</v>
          </cell>
        </row>
        <row r="253">
          <cell r="A253" t="str">
            <v>2. Ligos ir motinystės (tėvystės) draudimui</v>
          </cell>
          <cell r="B253">
            <v>2014</v>
          </cell>
          <cell r="D253">
            <v>2</v>
          </cell>
          <cell r="H253">
            <v>-1.3000000000000007</v>
          </cell>
        </row>
        <row r="254">
          <cell r="A254" t="str">
            <v>3. Nedarbo socialiniam draudimui</v>
          </cell>
          <cell r="B254">
            <v>2014</v>
          </cell>
          <cell r="D254">
            <v>2</v>
          </cell>
          <cell r="H254">
            <v>1.5999999999999996</v>
          </cell>
        </row>
        <row r="255">
          <cell r="A255" t="str">
            <v>4. Nelaimingų atsitikimų darbe ir profesinių ligų socialiniam draudimui</v>
          </cell>
          <cell r="B255">
            <v>2014</v>
          </cell>
          <cell r="D255">
            <v>2</v>
          </cell>
          <cell r="H255">
            <v>-0.30000000000000004</v>
          </cell>
        </row>
        <row r="256">
          <cell r="A256" t="str">
            <v>5. Lėšos, pervedamos į Prival.sveikatos draudimo fondą</v>
          </cell>
          <cell r="B256">
            <v>2014</v>
          </cell>
          <cell r="D256">
            <v>2</v>
          </cell>
          <cell r="H256">
            <v>0</v>
          </cell>
        </row>
        <row r="257">
          <cell r="A257" t="str">
            <v>6. Lėšos, pervedamos į pensijų fondus</v>
          </cell>
          <cell r="B257">
            <v>2014</v>
          </cell>
          <cell r="D257">
            <v>2</v>
          </cell>
          <cell r="H257">
            <v>0</v>
          </cell>
        </row>
        <row r="258">
          <cell r="A258" t="str">
            <v>7. Neatgautinos ir abejotinai atgautinos sumos</v>
          </cell>
          <cell r="B258">
            <v>2014</v>
          </cell>
          <cell r="D258">
            <v>2</v>
          </cell>
          <cell r="H258">
            <v>0</v>
          </cell>
        </row>
        <row r="259">
          <cell r="A259" t="str">
            <v>8.1. Veiklos sąnaudos</v>
          </cell>
          <cell r="B259">
            <v>2014</v>
          </cell>
          <cell r="D259">
            <v>2</v>
          </cell>
          <cell r="H259">
            <v>0</v>
          </cell>
        </row>
        <row r="260">
          <cell r="A260" t="str">
            <v>8.2. Palūkanos bei paskolų aptarnavimas</v>
          </cell>
          <cell r="B260">
            <v>2014</v>
          </cell>
          <cell r="D260">
            <v>2</v>
          </cell>
          <cell r="H260">
            <v>-1.0999999999999996</v>
          </cell>
        </row>
        <row r="261">
          <cell r="A261" t="str">
            <v>9. Išlaidos investicinei veiklai</v>
          </cell>
          <cell r="B261">
            <v>2014</v>
          </cell>
          <cell r="D261">
            <v>2</v>
          </cell>
          <cell r="H261">
            <v>9.9999999999999978E-2</v>
          </cell>
        </row>
        <row r="262">
          <cell r="A262" t="str">
            <v>1. Pensijų draudimui</v>
          </cell>
          <cell r="B262">
            <v>2014</v>
          </cell>
          <cell r="D262">
            <v>3</v>
          </cell>
          <cell r="H262">
            <v>0.19999999999998863</v>
          </cell>
        </row>
        <row r="263">
          <cell r="A263" t="str">
            <v>2. Ligos ir motinystės (tėvystės) draudimui</v>
          </cell>
          <cell r="B263">
            <v>2014</v>
          </cell>
          <cell r="D263">
            <v>3</v>
          </cell>
          <cell r="H263">
            <v>3.0000000000000036</v>
          </cell>
        </row>
        <row r="264">
          <cell r="A264" t="str">
            <v>3. Nedarbo socialiniam draudimui</v>
          </cell>
          <cell r="B264">
            <v>2014</v>
          </cell>
          <cell r="D264">
            <v>3</v>
          </cell>
          <cell r="H264">
            <v>0.90000000000000036</v>
          </cell>
        </row>
        <row r="265">
          <cell r="A265" t="str">
            <v>4. Nelaimingų atsitikimų darbe ir profesinių ligų socialiniam draudimui</v>
          </cell>
          <cell r="B265">
            <v>2014</v>
          </cell>
          <cell r="D265">
            <v>3</v>
          </cell>
          <cell r="H265">
            <v>0.19999999999999996</v>
          </cell>
        </row>
        <row r="266">
          <cell r="A266" t="str">
            <v>5. Lėšos, pervedamos į Prival.sveikatos draudimo fondą</v>
          </cell>
          <cell r="B266">
            <v>2014</v>
          </cell>
          <cell r="D266">
            <v>3</v>
          </cell>
          <cell r="H266">
            <v>0</v>
          </cell>
        </row>
        <row r="267">
          <cell r="A267" t="str">
            <v>6. Lėšos, pervedamos į pensijų fondus</v>
          </cell>
          <cell r="B267">
            <v>2014</v>
          </cell>
          <cell r="D267">
            <v>3</v>
          </cell>
          <cell r="H267">
            <v>-1.2000000000000011</v>
          </cell>
        </row>
        <row r="268">
          <cell r="A268" t="str">
            <v>7. Neatgautinos ir abejotinai atgautinos sumos</v>
          </cell>
          <cell r="B268">
            <v>2014</v>
          </cell>
          <cell r="D268">
            <v>3</v>
          </cell>
          <cell r="H268">
            <v>0</v>
          </cell>
        </row>
        <row r="269">
          <cell r="A269" t="str">
            <v>8.1. Veiklos sąnaudos</v>
          </cell>
          <cell r="B269">
            <v>2014</v>
          </cell>
          <cell r="D269">
            <v>3</v>
          </cell>
          <cell r="H269">
            <v>-0.59999999999999964</v>
          </cell>
        </row>
        <row r="270">
          <cell r="A270" t="str">
            <v>8.2. Palūkanos bei paskolų aptarnavimas</v>
          </cell>
          <cell r="B270">
            <v>2014</v>
          </cell>
          <cell r="D270">
            <v>3</v>
          </cell>
          <cell r="H270">
            <v>0.70000000000000107</v>
          </cell>
        </row>
        <row r="271">
          <cell r="A271" t="str">
            <v>9. Išlaidos investicinei veiklai</v>
          </cell>
          <cell r="B271">
            <v>2014</v>
          </cell>
          <cell r="D271">
            <v>3</v>
          </cell>
          <cell r="H271">
            <v>-0.9</v>
          </cell>
        </row>
        <row r="272">
          <cell r="A272" t="str">
            <v>1. Pensijų draudimui</v>
          </cell>
          <cell r="B272">
            <v>2014</v>
          </cell>
          <cell r="D272">
            <v>4</v>
          </cell>
          <cell r="H272">
            <v>-0.39999999999997726</v>
          </cell>
        </row>
        <row r="273">
          <cell r="A273" t="str">
            <v>2. Ligos ir motinystės (tėvystės) draudimui</v>
          </cell>
          <cell r="B273">
            <v>2014</v>
          </cell>
          <cell r="D273">
            <v>4</v>
          </cell>
          <cell r="H273">
            <v>1.0999999999999979</v>
          </cell>
        </row>
        <row r="274">
          <cell r="A274" t="str">
            <v>3. Nedarbo socialiniam draudimui</v>
          </cell>
          <cell r="B274">
            <v>2014</v>
          </cell>
          <cell r="D274">
            <v>4</v>
          </cell>
          <cell r="H274">
            <v>-0.5</v>
          </cell>
        </row>
        <row r="275">
          <cell r="A275" t="str">
            <v>4. Nelaimingų atsitikimų darbe ir profesinių ligų socialiniam draudimui</v>
          </cell>
          <cell r="B275">
            <v>2014</v>
          </cell>
          <cell r="D275">
            <v>4</v>
          </cell>
          <cell r="H275">
            <v>0.10000000000000009</v>
          </cell>
        </row>
        <row r="276">
          <cell r="A276" t="str">
            <v>5. Lėšos, pervedamos į Prival.sveikatos draudimo fondą</v>
          </cell>
          <cell r="B276">
            <v>2014</v>
          </cell>
          <cell r="D276">
            <v>4</v>
          </cell>
          <cell r="H276">
            <v>0</v>
          </cell>
        </row>
        <row r="277">
          <cell r="A277" t="str">
            <v>6. Lėšos, pervedamos į pensijų fondus</v>
          </cell>
          <cell r="B277">
            <v>2014</v>
          </cell>
          <cell r="D277">
            <v>4</v>
          </cell>
          <cell r="H277">
            <v>-0.5</v>
          </cell>
        </row>
        <row r="278">
          <cell r="A278" t="str">
            <v>7. Neatgautinos ir abejotinai atgautinos sumos</v>
          </cell>
          <cell r="B278">
            <v>2014</v>
          </cell>
          <cell r="D278">
            <v>4</v>
          </cell>
          <cell r="H278">
            <v>0</v>
          </cell>
        </row>
        <row r="279">
          <cell r="A279" t="str">
            <v>8.1. Veiklos sąnaudos</v>
          </cell>
          <cell r="B279">
            <v>2014</v>
          </cell>
          <cell r="D279">
            <v>4</v>
          </cell>
          <cell r="H279">
            <v>0</v>
          </cell>
        </row>
        <row r="280">
          <cell r="A280" t="str">
            <v>8.2. Palūkanos bei paskolų aptarnavimas</v>
          </cell>
          <cell r="B280">
            <v>2014</v>
          </cell>
          <cell r="D280">
            <v>4</v>
          </cell>
          <cell r="H280">
            <v>-0.29999999999999893</v>
          </cell>
        </row>
        <row r="281">
          <cell r="A281" t="str">
            <v>9. Išlaidos investicinei veiklai</v>
          </cell>
          <cell r="B281">
            <v>2014</v>
          </cell>
          <cell r="D281">
            <v>4</v>
          </cell>
          <cell r="H281">
            <v>0.1</v>
          </cell>
        </row>
        <row r="282">
          <cell r="A282" t="str">
            <v>1. Pensijų draudimui</v>
          </cell>
          <cell r="B282">
            <v>2014</v>
          </cell>
          <cell r="D282">
            <v>5</v>
          </cell>
          <cell r="H282">
            <v>-0.59999999999999432</v>
          </cell>
        </row>
        <row r="283">
          <cell r="A283" t="str">
            <v>2. Ligos ir motinystės (tėvystės) draudimui</v>
          </cell>
          <cell r="B283">
            <v>2014</v>
          </cell>
          <cell r="D283">
            <v>5</v>
          </cell>
          <cell r="H283">
            <v>-0.10000000000000142</v>
          </cell>
        </row>
        <row r="284">
          <cell r="A284" t="str">
            <v>3. Nedarbo socialiniam draudimui</v>
          </cell>
          <cell r="B284">
            <v>2014</v>
          </cell>
          <cell r="D284">
            <v>5</v>
          </cell>
          <cell r="H284">
            <v>-0.40000000000000036</v>
          </cell>
        </row>
        <row r="285">
          <cell r="A285" t="str">
            <v>4. Nelaimingų atsitikimų darbe ir profesinių ligų socialiniam draudimui</v>
          </cell>
          <cell r="B285">
            <v>2014</v>
          </cell>
          <cell r="D285">
            <v>5</v>
          </cell>
          <cell r="H285">
            <v>0</v>
          </cell>
        </row>
        <row r="286">
          <cell r="A286" t="str">
            <v>5. Lėšos, pervedamos į Prival.sveikatos draudimo fondą</v>
          </cell>
          <cell r="B286">
            <v>2014</v>
          </cell>
          <cell r="D286">
            <v>5</v>
          </cell>
          <cell r="H286">
            <v>0</v>
          </cell>
        </row>
        <row r="287">
          <cell r="A287" t="str">
            <v>6. Lėšos, pervedamos į pensijų fondus</v>
          </cell>
          <cell r="B287">
            <v>2014</v>
          </cell>
          <cell r="D287">
            <v>5</v>
          </cell>
          <cell r="H287">
            <v>0.29999999999999893</v>
          </cell>
        </row>
        <row r="288">
          <cell r="A288" t="str">
            <v>7. Neatgautinos ir abejotinai atgautinos sumos</v>
          </cell>
          <cell r="B288">
            <v>2014</v>
          </cell>
          <cell r="D288">
            <v>5</v>
          </cell>
          <cell r="H288">
            <v>0</v>
          </cell>
        </row>
        <row r="289">
          <cell r="A289" t="str">
            <v>8.1. Veiklos sąnaudos</v>
          </cell>
          <cell r="B289">
            <v>2014</v>
          </cell>
          <cell r="D289">
            <v>5</v>
          </cell>
          <cell r="H289">
            <v>0</v>
          </cell>
        </row>
        <row r="290">
          <cell r="A290" t="str">
            <v>8.2. Palūkanos bei paskolų aptarnavimas</v>
          </cell>
          <cell r="B290">
            <v>2014</v>
          </cell>
          <cell r="D290">
            <v>5</v>
          </cell>
          <cell r="H290">
            <v>-9.9999999999999645E-2</v>
          </cell>
        </row>
        <row r="291">
          <cell r="A291" t="str">
            <v>9. Išlaidos investicinei veiklai</v>
          </cell>
          <cell r="B291">
            <v>2014</v>
          </cell>
          <cell r="D291">
            <v>5</v>
          </cell>
          <cell r="H291">
            <v>0.1</v>
          </cell>
        </row>
        <row r="292">
          <cell r="A292" t="str">
            <v>1. Pensijų draudimui</v>
          </cell>
          <cell r="B292">
            <v>2014</v>
          </cell>
          <cell r="D292">
            <v>6</v>
          </cell>
          <cell r="H292">
            <v>1.0999999999999943</v>
          </cell>
        </row>
        <row r="293">
          <cell r="A293" t="str">
            <v>2. Ligos ir motinystės (tėvystės) draudimui</v>
          </cell>
          <cell r="B293">
            <v>2014</v>
          </cell>
          <cell r="D293">
            <v>6</v>
          </cell>
          <cell r="H293">
            <v>-3.8000000000000007</v>
          </cell>
        </row>
        <row r="294">
          <cell r="A294" t="str">
            <v>3. Nedarbo socialiniam draudimui</v>
          </cell>
          <cell r="B294">
            <v>2014</v>
          </cell>
          <cell r="D294">
            <v>6</v>
          </cell>
          <cell r="H294">
            <v>-1.1999999999999993</v>
          </cell>
        </row>
        <row r="295">
          <cell r="A295" t="str">
            <v>4. Nelaimingų atsitikimų darbe ir profesinių ligų socialiniam draudimui</v>
          </cell>
          <cell r="B295">
            <v>2014</v>
          </cell>
          <cell r="D295">
            <v>6</v>
          </cell>
          <cell r="H295">
            <v>-0.40000000000000013</v>
          </cell>
        </row>
        <row r="296">
          <cell r="A296" t="str">
            <v>5. Lėšos, pervedamos į Prival.sveikatos draudimo fondą</v>
          </cell>
          <cell r="B296">
            <v>2014</v>
          </cell>
          <cell r="D296">
            <v>6</v>
          </cell>
          <cell r="H296">
            <v>0</v>
          </cell>
        </row>
        <row r="297">
          <cell r="A297" t="str">
            <v>6. Lėšos, pervedamos į pensijų fondus</v>
          </cell>
          <cell r="B297">
            <v>2014</v>
          </cell>
          <cell r="D297">
            <v>6</v>
          </cell>
          <cell r="H297">
            <v>0.40000000000000036</v>
          </cell>
        </row>
        <row r="298">
          <cell r="A298" t="str">
            <v>7. Neatgautinos ir abejotinai atgautinos sumos</v>
          </cell>
          <cell r="B298">
            <v>2014</v>
          </cell>
          <cell r="D298">
            <v>6</v>
          </cell>
          <cell r="H298">
            <v>0</v>
          </cell>
        </row>
        <row r="299">
          <cell r="A299" t="str">
            <v>8.1. Veiklos sąnaudos</v>
          </cell>
          <cell r="B299">
            <v>2014</v>
          </cell>
          <cell r="D299">
            <v>6</v>
          </cell>
          <cell r="H299">
            <v>-0.10000000000000053</v>
          </cell>
        </row>
        <row r="300">
          <cell r="A300" t="str">
            <v>8.2. Palūkanos bei paskolų aptarnavimas</v>
          </cell>
          <cell r="B300">
            <v>2014</v>
          </cell>
          <cell r="D300">
            <v>6</v>
          </cell>
          <cell r="H300">
            <v>-0.59999999999999964</v>
          </cell>
        </row>
        <row r="301">
          <cell r="A301" t="str">
            <v>9. Išlaidos investicinei veiklai</v>
          </cell>
          <cell r="B301">
            <v>2014</v>
          </cell>
          <cell r="D301">
            <v>6</v>
          </cell>
          <cell r="H301">
            <v>-0.8</v>
          </cell>
        </row>
        <row r="302">
          <cell r="A302" t="str">
            <v>1. Pensijų draudimui</v>
          </cell>
          <cell r="B302">
            <v>2014</v>
          </cell>
          <cell r="D302">
            <v>7</v>
          </cell>
          <cell r="H302">
            <v>0.30000000000001137</v>
          </cell>
        </row>
        <row r="303">
          <cell r="A303" t="str">
            <v>2. Ligos ir motinystės (tėvystės) draudimui</v>
          </cell>
          <cell r="B303">
            <v>2014</v>
          </cell>
          <cell r="D303">
            <v>7</v>
          </cell>
          <cell r="H303">
            <v>0.19999999999999929</v>
          </cell>
        </row>
        <row r="304">
          <cell r="A304" t="str">
            <v>3. Nedarbo socialiniam draudimui</v>
          </cell>
          <cell r="B304">
            <v>2014</v>
          </cell>
          <cell r="D304">
            <v>7</v>
          </cell>
          <cell r="H304">
            <v>0.70000000000000107</v>
          </cell>
        </row>
        <row r="305">
          <cell r="A305" t="str">
            <v>4. Nelaimingų atsitikimų darbe ir profesinių ligų socialiniam draudimui</v>
          </cell>
          <cell r="B305">
            <v>2014</v>
          </cell>
          <cell r="D305">
            <v>7</v>
          </cell>
          <cell r="H305">
            <v>0.19999999999999996</v>
          </cell>
        </row>
        <row r="306">
          <cell r="A306" t="str">
            <v>5. Lėšos, pervedamos į Prival.sveikatos draudimo fondą</v>
          </cell>
          <cell r="B306">
            <v>2014</v>
          </cell>
          <cell r="D306">
            <v>7</v>
          </cell>
          <cell r="H306">
            <v>0</v>
          </cell>
        </row>
        <row r="307">
          <cell r="A307" t="str">
            <v>6. Lėšos, pervedamos į pensijų fondus</v>
          </cell>
          <cell r="B307">
            <v>2014</v>
          </cell>
          <cell r="D307">
            <v>7</v>
          </cell>
          <cell r="H307">
            <v>0</v>
          </cell>
        </row>
        <row r="308">
          <cell r="A308" t="str">
            <v>7. Neatgautinos ir abejotinai atgautinos sumos</v>
          </cell>
          <cell r="B308">
            <v>2014</v>
          </cell>
          <cell r="D308">
            <v>7</v>
          </cell>
          <cell r="H308">
            <v>0</v>
          </cell>
        </row>
        <row r="309">
          <cell r="A309" t="str">
            <v>8.1. Veiklos sąnaudos</v>
          </cell>
          <cell r="B309">
            <v>2014</v>
          </cell>
          <cell r="D309">
            <v>7</v>
          </cell>
          <cell r="H309">
            <v>0</v>
          </cell>
        </row>
        <row r="310">
          <cell r="A310" t="str">
            <v>8.2. Palūkanos bei paskolų aptarnavimas</v>
          </cell>
          <cell r="B310">
            <v>2014</v>
          </cell>
          <cell r="D310">
            <v>7</v>
          </cell>
          <cell r="H310">
            <v>-0.40000000000000036</v>
          </cell>
        </row>
        <row r="311">
          <cell r="A311" t="str">
            <v>9. Išlaidos investicinei veiklai</v>
          </cell>
          <cell r="B311">
            <v>2014</v>
          </cell>
          <cell r="D311">
            <v>7</v>
          </cell>
          <cell r="H311">
            <v>0.03</v>
          </cell>
        </row>
        <row r="312">
          <cell r="A312" t="str">
            <v>1. Pensijų draudimui</v>
          </cell>
          <cell r="B312">
            <v>2014</v>
          </cell>
          <cell r="D312">
            <v>8</v>
          </cell>
          <cell r="H312">
            <v>0.5</v>
          </cell>
        </row>
        <row r="313">
          <cell r="A313" t="str">
            <v>2. Ligos ir motinystės (tėvystės) draudimui</v>
          </cell>
          <cell r="B313">
            <v>2014</v>
          </cell>
          <cell r="D313">
            <v>8</v>
          </cell>
          <cell r="H313">
            <v>-2.8000000000000007</v>
          </cell>
        </row>
        <row r="314">
          <cell r="A314" t="str">
            <v>3. Nedarbo socialiniam draudimui</v>
          </cell>
          <cell r="B314">
            <v>2014</v>
          </cell>
          <cell r="D314">
            <v>8</v>
          </cell>
          <cell r="H314">
            <v>-0.40000000000000036</v>
          </cell>
        </row>
        <row r="315">
          <cell r="A315" t="str">
            <v>4. Nelaimingų atsitikimų darbe ir profesinių ligų socialiniam draudimui</v>
          </cell>
          <cell r="B315">
            <v>2014</v>
          </cell>
          <cell r="D315">
            <v>8</v>
          </cell>
          <cell r="H315">
            <v>-0.10000000000000009</v>
          </cell>
        </row>
        <row r="316">
          <cell r="A316" t="str">
            <v>5. Lėšos, pervedamos į Prival.sveikatos draudimo fondą</v>
          </cell>
          <cell r="B316">
            <v>2014</v>
          </cell>
          <cell r="D316">
            <v>8</v>
          </cell>
          <cell r="H316">
            <v>0</v>
          </cell>
        </row>
        <row r="317">
          <cell r="A317" t="str">
            <v>6. Lėšos, pervedamos į pensijų fondus</v>
          </cell>
          <cell r="B317">
            <v>2014</v>
          </cell>
          <cell r="D317">
            <v>8</v>
          </cell>
          <cell r="H317">
            <v>0</v>
          </cell>
        </row>
        <row r="318">
          <cell r="A318" t="str">
            <v>7. Neatgautinos ir abejotinai atgautinos sumos</v>
          </cell>
          <cell r="B318">
            <v>2014</v>
          </cell>
          <cell r="D318">
            <v>8</v>
          </cell>
          <cell r="H318">
            <v>0</v>
          </cell>
        </row>
        <row r="319">
          <cell r="A319" t="str">
            <v>8.1. Veiklos sąnaudos</v>
          </cell>
          <cell r="B319">
            <v>2014</v>
          </cell>
          <cell r="D319">
            <v>8</v>
          </cell>
          <cell r="H319">
            <v>0</v>
          </cell>
        </row>
        <row r="320">
          <cell r="A320" t="str">
            <v>8.2. Palūkanos bei paskolų aptarnavimas</v>
          </cell>
          <cell r="B320">
            <v>2014</v>
          </cell>
          <cell r="D320">
            <v>8</v>
          </cell>
          <cell r="H320">
            <v>-0.5</v>
          </cell>
        </row>
        <row r="321">
          <cell r="A321" t="str">
            <v>9. Išlaidos investicinei veiklai</v>
          </cell>
          <cell r="B321">
            <v>2014</v>
          </cell>
          <cell r="D321">
            <v>8</v>
          </cell>
          <cell r="H321">
            <v>-0.5</v>
          </cell>
        </row>
        <row r="322">
          <cell r="A322" t="str">
            <v>1. Pensijų draudimui</v>
          </cell>
          <cell r="B322">
            <v>2014</v>
          </cell>
          <cell r="D322">
            <v>9</v>
          </cell>
          <cell r="H322">
            <v>1.6000000000000227</v>
          </cell>
        </row>
        <row r="323">
          <cell r="A323" t="str">
            <v>2. Ligos ir motinystės (tėvystės) draudimui</v>
          </cell>
          <cell r="B323">
            <v>2014</v>
          </cell>
          <cell r="D323">
            <v>9</v>
          </cell>
          <cell r="H323">
            <v>-1.3999999999999986</v>
          </cell>
        </row>
        <row r="324">
          <cell r="A324" t="str">
            <v>3. Nedarbo socialiniam draudimui</v>
          </cell>
          <cell r="B324">
            <v>2014</v>
          </cell>
          <cell r="D324">
            <v>9</v>
          </cell>
          <cell r="H324">
            <v>-1</v>
          </cell>
        </row>
        <row r="325">
          <cell r="A325" t="str">
            <v>4. Nelaimingų atsitikimų darbe ir profesinių ligų socialiniam draudimui</v>
          </cell>
          <cell r="B325">
            <v>2014</v>
          </cell>
          <cell r="D325">
            <v>9</v>
          </cell>
          <cell r="H325">
            <v>-0.39999999999999991</v>
          </cell>
        </row>
        <row r="326">
          <cell r="A326" t="str">
            <v>5. Lėšos, pervedamos į Prival.sveikatos draudimo fondą</v>
          </cell>
          <cell r="B326">
            <v>2014</v>
          </cell>
          <cell r="D326">
            <v>9</v>
          </cell>
          <cell r="H326">
            <v>0</v>
          </cell>
        </row>
        <row r="327">
          <cell r="A327" t="str">
            <v>6. Lėšos, pervedamos į pensijų fondus</v>
          </cell>
          <cell r="B327">
            <v>2014</v>
          </cell>
          <cell r="D327">
            <v>9</v>
          </cell>
          <cell r="H327">
            <v>-1.0999999999999996</v>
          </cell>
        </row>
        <row r="328">
          <cell r="A328" t="str">
            <v>7. Neatgautinos ir abejotinai atgautinos sumos</v>
          </cell>
          <cell r="B328">
            <v>2014</v>
          </cell>
          <cell r="D328">
            <v>9</v>
          </cell>
          <cell r="H328">
            <v>0</v>
          </cell>
        </row>
        <row r="329">
          <cell r="A329" t="str">
            <v>8.1. Veiklos sąnaudos</v>
          </cell>
          <cell r="B329">
            <v>2014</v>
          </cell>
          <cell r="D329">
            <v>9</v>
          </cell>
          <cell r="H329">
            <v>1.5</v>
          </cell>
        </row>
        <row r="330">
          <cell r="A330" t="str">
            <v>8.2. Palūkanos bei paskolų aptarnavimas</v>
          </cell>
          <cell r="B330">
            <v>2014</v>
          </cell>
          <cell r="D330">
            <v>9</v>
          </cell>
          <cell r="H330">
            <v>-0.79999999999999893</v>
          </cell>
        </row>
        <row r="331">
          <cell r="A331" t="str">
            <v>9. Išlaidos investicinei veiklai</v>
          </cell>
          <cell r="B331">
            <v>2014</v>
          </cell>
          <cell r="D331">
            <v>9</v>
          </cell>
          <cell r="H331">
            <v>-0.60000000000000009</v>
          </cell>
        </row>
        <row r="332">
          <cell r="A332" t="str">
            <v>1. Pensijų draudimui</v>
          </cell>
          <cell r="B332">
            <v>2014</v>
          </cell>
          <cell r="D332">
            <v>10</v>
          </cell>
          <cell r="H332">
            <v>0.70000000000001705</v>
          </cell>
        </row>
        <row r="333">
          <cell r="A333" t="str">
            <v>2. Ligos ir motinystės (tėvystės) draudimui</v>
          </cell>
          <cell r="B333">
            <v>2014</v>
          </cell>
          <cell r="D333">
            <v>10</v>
          </cell>
          <cell r="H333">
            <v>1.1999999999999993</v>
          </cell>
        </row>
        <row r="334">
          <cell r="A334" t="str">
            <v>3. Nedarbo socialiniam draudimui</v>
          </cell>
          <cell r="B334">
            <v>2014</v>
          </cell>
          <cell r="D334">
            <v>10</v>
          </cell>
          <cell r="H334">
            <v>-1.8999999999999995</v>
          </cell>
        </row>
        <row r="335">
          <cell r="A335" t="str">
            <v>4. Nelaimingų atsitikimų darbe ir profesinių ligų socialiniam draudimui</v>
          </cell>
          <cell r="B335">
            <v>2014</v>
          </cell>
          <cell r="D335">
            <v>10</v>
          </cell>
          <cell r="H335">
            <v>-0.40000000000000013</v>
          </cell>
        </row>
        <row r="336">
          <cell r="A336" t="str">
            <v>5. Lėšos, pervedamos į Prival.sveikatos draudimo fondą</v>
          </cell>
          <cell r="B336">
            <v>2014</v>
          </cell>
          <cell r="D336">
            <v>10</v>
          </cell>
          <cell r="H336">
            <v>0</v>
          </cell>
        </row>
        <row r="337">
          <cell r="A337" t="str">
            <v>6. Lėšos, pervedamos į pensijų fondus</v>
          </cell>
          <cell r="B337">
            <v>2014</v>
          </cell>
          <cell r="D337">
            <v>10</v>
          </cell>
          <cell r="H337">
            <v>-0.59999999999999964</v>
          </cell>
        </row>
        <row r="338">
          <cell r="A338" t="str">
            <v>7. Neatgautinos ir abejotinai atgautinos sumos</v>
          </cell>
          <cell r="B338">
            <v>2014</v>
          </cell>
          <cell r="D338">
            <v>10</v>
          </cell>
          <cell r="H338">
            <v>0</v>
          </cell>
        </row>
        <row r="339">
          <cell r="A339" t="str">
            <v>8.1. Veiklos sąnaudos</v>
          </cell>
          <cell r="B339">
            <v>2014</v>
          </cell>
          <cell r="D339">
            <v>10</v>
          </cell>
          <cell r="H339">
            <v>0</v>
          </cell>
        </row>
        <row r="340">
          <cell r="A340" t="str">
            <v>8.2. Palūkanos bei paskolų aptarnavimas</v>
          </cell>
          <cell r="B340">
            <v>2014</v>
          </cell>
          <cell r="D340">
            <v>10</v>
          </cell>
          <cell r="H340">
            <v>-0.69999999999999929</v>
          </cell>
        </row>
        <row r="341">
          <cell r="A341" t="str">
            <v>9. Išlaidos investicinei veiklai</v>
          </cell>
          <cell r="B341">
            <v>2014</v>
          </cell>
          <cell r="D341">
            <v>10</v>
          </cell>
          <cell r="H341">
            <v>0.3</v>
          </cell>
        </row>
        <row r="342">
          <cell r="A342" t="str">
            <v>1. Pensijų draudimui</v>
          </cell>
          <cell r="B342">
            <v>2014</v>
          </cell>
          <cell r="D342">
            <v>11</v>
          </cell>
          <cell r="H342">
            <v>24.700000000000017</v>
          </cell>
        </row>
        <row r="343">
          <cell r="A343" t="str">
            <v>2. Ligos ir motinystės (tėvystės) draudimui</v>
          </cell>
          <cell r="B343">
            <v>2014</v>
          </cell>
          <cell r="D343">
            <v>11</v>
          </cell>
          <cell r="H343">
            <v>-1.8999999999999986</v>
          </cell>
        </row>
        <row r="344">
          <cell r="A344" t="str">
            <v>3. Nedarbo socialiniam draudimui</v>
          </cell>
          <cell r="B344">
            <v>2014</v>
          </cell>
          <cell r="D344">
            <v>11</v>
          </cell>
          <cell r="H344">
            <v>-0.90000000000000036</v>
          </cell>
        </row>
        <row r="345">
          <cell r="A345" t="str">
            <v>4. Nelaimingų atsitikimų darbe ir profesinių ligų socialiniam draudimui</v>
          </cell>
          <cell r="B345">
            <v>2014</v>
          </cell>
          <cell r="D345">
            <v>11</v>
          </cell>
          <cell r="H345">
            <v>-0.30000000000000004</v>
          </cell>
        </row>
        <row r="346">
          <cell r="A346" t="str">
            <v>5. Lėšos, pervedamos į Prival.sveikatos draudimo fondą</v>
          </cell>
          <cell r="B346">
            <v>2014</v>
          </cell>
          <cell r="D346">
            <v>11</v>
          </cell>
          <cell r="H346">
            <v>0</v>
          </cell>
        </row>
        <row r="347">
          <cell r="A347" t="str">
            <v>6. Lėšos, pervedamos į pensijų fondus</v>
          </cell>
          <cell r="B347">
            <v>2014</v>
          </cell>
          <cell r="D347">
            <v>11</v>
          </cell>
          <cell r="H347">
            <v>-0.29999999999999893</v>
          </cell>
        </row>
        <row r="348">
          <cell r="A348" t="str">
            <v>7. Neatgautinos ir abejotinai atgautinos sumos</v>
          </cell>
          <cell r="B348">
            <v>2014</v>
          </cell>
          <cell r="D348">
            <v>11</v>
          </cell>
          <cell r="H348">
            <v>0</v>
          </cell>
        </row>
        <row r="349">
          <cell r="A349" t="str">
            <v>8.1. Veiklos sąnaudos</v>
          </cell>
          <cell r="B349">
            <v>2014</v>
          </cell>
          <cell r="D349">
            <v>11</v>
          </cell>
          <cell r="H349">
            <v>0.20000000000000018</v>
          </cell>
        </row>
        <row r="350">
          <cell r="A350" t="str">
            <v>8.2. Palūkanos bei paskolų aptarnavimas</v>
          </cell>
          <cell r="B350">
            <v>2014</v>
          </cell>
          <cell r="D350">
            <v>11</v>
          </cell>
          <cell r="H350">
            <v>-1.0999999999999996</v>
          </cell>
        </row>
        <row r="351">
          <cell r="A351" t="str">
            <v>9. Išlaidos investicinei veiklai</v>
          </cell>
          <cell r="B351">
            <v>2014</v>
          </cell>
          <cell r="D351">
            <v>11</v>
          </cell>
          <cell r="H351">
            <v>0.20000000000000007</v>
          </cell>
        </row>
        <row r="352">
          <cell r="A352" t="str">
            <v>1. Pensijų draudimui</v>
          </cell>
          <cell r="B352">
            <v>2014</v>
          </cell>
          <cell r="D352">
            <v>12</v>
          </cell>
          <cell r="H352">
            <v>8.0999999999999943</v>
          </cell>
        </row>
        <row r="353">
          <cell r="A353" t="str">
            <v>2. Ligos ir motinystės (tėvystės) draudimui</v>
          </cell>
          <cell r="B353">
            <v>2014</v>
          </cell>
          <cell r="D353">
            <v>12</v>
          </cell>
          <cell r="H353">
            <v>-2.6999999999999993</v>
          </cell>
        </row>
        <row r="354">
          <cell r="A354" t="str">
            <v>3. Nedarbo socialiniam draudimui</v>
          </cell>
          <cell r="B354">
            <v>2014</v>
          </cell>
          <cell r="D354">
            <v>12</v>
          </cell>
          <cell r="H354">
            <v>0.30000000000000071</v>
          </cell>
        </row>
        <row r="355">
          <cell r="A355" t="str">
            <v>4. Nelaimingų atsitikimų darbe ir profesinių ligų socialiniam draudimui</v>
          </cell>
          <cell r="B355">
            <v>2014</v>
          </cell>
          <cell r="D355">
            <v>12</v>
          </cell>
          <cell r="H355">
            <v>-0.30000000000000004</v>
          </cell>
        </row>
        <row r="356">
          <cell r="A356" t="str">
            <v>5. Lėšos, pervedamos į Prival.sveikatos draudimo fondą</v>
          </cell>
          <cell r="B356">
            <v>2014</v>
          </cell>
          <cell r="D356">
            <v>12</v>
          </cell>
          <cell r="H356">
            <v>0</v>
          </cell>
        </row>
        <row r="357">
          <cell r="A357" t="str">
            <v>6. Lėšos, pervedamos į pensijų fondus</v>
          </cell>
          <cell r="B357">
            <v>2014</v>
          </cell>
          <cell r="D357">
            <v>12</v>
          </cell>
          <cell r="H357">
            <v>0.29999999999999893</v>
          </cell>
        </row>
        <row r="358">
          <cell r="A358" t="str">
            <v>7. Neatgautinos ir abejotinai atgautinos sumos</v>
          </cell>
          <cell r="B358">
            <v>2014</v>
          </cell>
          <cell r="D358">
            <v>12</v>
          </cell>
          <cell r="H358">
            <v>0</v>
          </cell>
        </row>
        <row r="359">
          <cell r="A359" t="str">
            <v>8.1. Veiklos sąnaudos</v>
          </cell>
          <cell r="B359">
            <v>2014</v>
          </cell>
          <cell r="D359">
            <v>12</v>
          </cell>
          <cell r="H359">
            <v>0</v>
          </cell>
        </row>
        <row r="360">
          <cell r="A360" t="str">
            <v>8.2. Palūkanos bei paskolų aptarnavimas</v>
          </cell>
          <cell r="B360">
            <v>2014</v>
          </cell>
          <cell r="D360">
            <v>12</v>
          </cell>
          <cell r="H360">
            <v>-1</v>
          </cell>
        </row>
        <row r="361">
          <cell r="A361" t="str">
            <v>9. Išlaidos investicinei veiklai</v>
          </cell>
          <cell r="B361">
            <v>2014</v>
          </cell>
          <cell r="D361">
            <v>12</v>
          </cell>
          <cell r="H361">
            <v>0.40000000000000013</v>
          </cell>
        </row>
        <row r="362">
          <cell r="A362" t="str">
            <v>1. Pensijų draudimui</v>
          </cell>
          <cell r="B362">
            <v>2015</v>
          </cell>
          <cell r="D362">
            <v>1</v>
          </cell>
          <cell r="H362">
            <v>-0.59999999999999432</v>
          </cell>
        </row>
        <row r="363">
          <cell r="A363" t="str">
            <v>2. Ligos ir motinystės (tėvystės) draudimui</v>
          </cell>
          <cell r="B363">
            <v>2015</v>
          </cell>
          <cell r="D363">
            <v>1</v>
          </cell>
          <cell r="H363">
            <v>-4.3999999999999986</v>
          </cell>
        </row>
        <row r="364">
          <cell r="A364" t="str">
            <v>3. Nedarbo socialiniam draudimui</v>
          </cell>
          <cell r="B364">
            <v>2015</v>
          </cell>
          <cell r="D364">
            <v>1</v>
          </cell>
          <cell r="H364">
            <v>-5.3000000000000007</v>
          </cell>
        </row>
        <row r="365">
          <cell r="A365" t="str">
            <v>4. Nelaimingų atsitikimų darbe ir profesinių ligų socialiniam draudimui</v>
          </cell>
          <cell r="B365">
            <v>2015</v>
          </cell>
          <cell r="D365">
            <v>1</v>
          </cell>
          <cell r="H365">
            <v>-0.10000000000000009</v>
          </cell>
        </row>
        <row r="366">
          <cell r="A366" t="str">
            <v>5. Lėšos, pervedamos į Prival.sveikatos draudimo fondą</v>
          </cell>
          <cell r="B366">
            <v>2015</v>
          </cell>
          <cell r="D366">
            <v>1</v>
          </cell>
          <cell r="H366">
            <v>0</v>
          </cell>
        </row>
        <row r="367">
          <cell r="A367" t="str">
            <v>6. Lėšos, pervedamos į pensijų fondus</v>
          </cell>
          <cell r="B367">
            <v>2015</v>
          </cell>
          <cell r="D367">
            <v>1</v>
          </cell>
          <cell r="H367">
            <v>-9.9999999999999645E-2</v>
          </cell>
        </row>
        <row r="368">
          <cell r="A368" t="str">
            <v>7. Neatgautinos ir abejotinai atgautinos sumos</v>
          </cell>
          <cell r="B368">
            <v>2015</v>
          </cell>
          <cell r="D368">
            <v>1</v>
          </cell>
          <cell r="H368">
            <v>0</v>
          </cell>
        </row>
        <row r="369">
          <cell r="A369" t="str">
            <v>8.1. Veiklos sąnaudos</v>
          </cell>
          <cell r="B369">
            <v>2015</v>
          </cell>
          <cell r="D369">
            <v>1</v>
          </cell>
          <cell r="H369">
            <v>-0.5</v>
          </cell>
        </row>
        <row r="370">
          <cell r="A370" t="str">
            <v>8.2. Palūkanos bei paskolų aptarnavimas</v>
          </cell>
          <cell r="B370">
            <v>2015</v>
          </cell>
          <cell r="D370">
            <v>1</v>
          </cell>
          <cell r="H370">
            <v>0.5</v>
          </cell>
        </row>
        <row r="371">
          <cell r="A371" t="str">
            <v>9. Išlaidos investicinei veiklai</v>
          </cell>
          <cell r="B371">
            <v>2015</v>
          </cell>
          <cell r="D371">
            <v>1</v>
          </cell>
          <cell r="H371">
            <v>0.3</v>
          </cell>
        </row>
        <row r="372">
          <cell r="A372" t="str">
            <v>1. Pensijų draudimui</v>
          </cell>
          <cell r="B372">
            <v>2015</v>
          </cell>
          <cell r="D372">
            <v>2</v>
          </cell>
          <cell r="H372">
            <v>-0.90000000000000568</v>
          </cell>
        </row>
        <row r="373">
          <cell r="A373" t="str">
            <v>2. Ligos ir motinystės (tėvystės) draudimui</v>
          </cell>
          <cell r="B373">
            <v>2015</v>
          </cell>
          <cell r="D373">
            <v>2</v>
          </cell>
          <cell r="H373">
            <v>-1.7999999999999972</v>
          </cell>
        </row>
        <row r="374">
          <cell r="A374" t="str">
            <v>3. Nedarbo socialiniam draudimui</v>
          </cell>
          <cell r="B374">
            <v>2015</v>
          </cell>
          <cell r="D374">
            <v>2</v>
          </cell>
          <cell r="H374">
            <v>-3.7</v>
          </cell>
        </row>
        <row r="375">
          <cell r="A375" t="str">
            <v>4. Nelaimingų atsitikimų darbe ir profesinių ligų socialiniam draudimui</v>
          </cell>
          <cell r="B375">
            <v>2015</v>
          </cell>
          <cell r="D375">
            <v>2</v>
          </cell>
          <cell r="H375">
            <v>0</v>
          </cell>
        </row>
        <row r="376">
          <cell r="A376" t="str">
            <v>5. Lėšos, pervedamos į Prival.sveikatos draudimo fondą</v>
          </cell>
          <cell r="B376">
            <v>2015</v>
          </cell>
          <cell r="D376">
            <v>2</v>
          </cell>
          <cell r="H376">
            <v>0</v>
          </cell>
        </row>
        <row r="377">
          <cell r="A377" t="str">
            <v>6. Lėšos, pervedamos į pensijų fondus</v>
          </cell>
          <cell r="B377">
            <v>2015</v>
          </cell>
          <cell r="D377">
            <v>2</v>
          </cell>
          <cell r="H377">
            <v>-0.29999999999999893</v>
          </cell>
        </row>
        <row r="378">
          <cell r="A378" t="str">
            <v>7. Neatgautinos ir abejotinai atgautinos sumos</v>
          </cell>
          <cell r="B378">
            <v>2015</v>
          </cell>
          <cell r="D378">
            <v>2</v>
          </cell>
          <cell r="H378">
            <v>0</v>
          </cell>
        </row>
        <row r="379">
          <cell r="A379" t="str">
            <v>8.1. Veiklos sąnaudos</v>
          </cell>
          <cell r="B379">
            <v>2015</v>
          </cell>
          <cell r="D379">
            <v>2</v>
          </cell>
          <cell r="H379">
            <v>0</v>
          </cell>
        </row>
        <row r="380">
          <cell r="A380" t="str">
            <v>8.2. Palūkanos bei paskolų aptarnavimas</v>
          </cell>
          <cell r="B380">
            <v>2015</v>
          </cell>
          <cell r="D380">
            <v>2</v>
          </cell>
          <cell r="H380">
            <v>-0.79999999999999893</v>
          </cell>
        </row>
        <row r="381">
          <cell r="A381" t="str">
            <v>9. Išlaidos investicinei veiklai</v>
          </cell>
          <cell r="B381">
            <v>2015</v>
          </cell>
          <cell r="D381">
            <v>2</v>
          </cell>
          <cell r="H381">
            <v>0</v>
          </cell>
        </row>
        <row r="382">
          <cell r="A382" t="str">
            <v>1. Pensijų draudimui</v>
          </cell>
          <cell r="B382">
            <v>2015</v>
          </cell>
          <cell r="D382">
            <v>3</v>
          </cell>
          <cell r="H382">
            <v>-1.1999999999999886</v>
          </cell>
        </row>
        <row r="383">
          <cell r="A383" t="str">
            <v>2. Ligos ir motinystės (tėvystės) draudimui</v>
          </cell>
          <cell r="B383">
            <v>2015</v>
          </cell>
          <cell r="D383">
            <v>3</v>
          </cell>
          <cell r="H383">
            <v>3.7999999999999972</v>
          </cell>
        </row>
        <row r="384">
          <cell r="A384" t="str">
            <v>3. Nedarbo socialiniam draudimui</v>
          </cell>
          <cell r="B384">
            <v>2015</v>
          </cell>
          <cell r="D384">
            <v>3</v>
          </cell>
          <cell r="H384">
            <v>-2.6999999999999993</v>
          </cell>
        </row>
        <row r="385">
          <cell r="A385" t="str">
            <v>4. Nelaimingų atsitikimų darbe ir profesinių ligų socialiniam draudimui</v>
          </cell>
          <cell r="B385">
            <v>2015</v>
          </cell>
          <cell r="D385">
            <v>3</v>
          </cell>
          <cell r="H385">
            <v>0</v>
          </cell>
        </row>
        <row r="386">
          <cell r="A386" t="str">
            <v>5. Lėšos, pervedamos į Prival.sveikatos draudimo fondą</v>
          </cell>
          <cell r="B386">
            <v>2015</v>
          </cell>
          <cell r="D386">
            <v>3</v>
          </cell>
          <cell r="H386">
            <v>0</v>
          </cell>
        </row>
        <row r="387">
          <cell r="A387" t="str">
            <v>6. Lėšos, pervedamos į pensijų fondus</v>
          </cell>
          <cell r="B387">
            <v>2015</v>
          </cell>
          <cell r="D387">
            <v>3</v>
          </cell>
          <cell r="H387">
            <v>-0.59999999999999964</v>
          </cell>
        </row>
        <row r="388">
          <cell r="A388" t="str">
            <v>7. Neatgautinos ir abejotinai atgautinos sumos</v>
          </cell>
          <cell r="B388">
            <v>2015</v>
          </cell>
          <cell r="D388">
            <v>3</v>
          </cell>
          <cell r="H388">
            <v>0</v>
          </cell>
        </row>
        <row r="389">
          <cell r="A389" t="str">
            <v>8.1. Veiklos sąnaudos</v>
          </cell>
          <cell r="B389">
            <v>2015</v>
          </cell>
          <cell r="D389">
            <v>3</v>
          </cell>
          <cell r="H389">
            <v>-0.5</v>
          </cell>
        </row>
        <row r="390">
          <cell r="A390" t="str">
            <v>8.2. Palūkanos bei paskolų aptarnavimas</v>
          </cell>
          <cell r="B390">
            <v>2015</v>
          </cell>
          <cell r="D390">
            <v>3</v>
          </cell>
          <cell r="H390">
            <v>0.5</v>
          </cell>
        </row>
        <row r="391">
          <cell r="A391" t="str">
            <v>9. Išlaidos investicinei veiklai</v>
          </cell>
          <cell r="B391">
            <v>2015</v>
          </cell>
          <cell r="D391">
            <v>3</v>
          </cell>
          <cell r="H391">
            <v>-1.0999999999999999</v>
          </cell>
        </row>
        <row r="392">
          <cell r="A392" t="str">
            <v>1. Pensijų draudimui</v>
          </cell>
          <cell r="B392">
            <v>2015</v>
          </cell>
          <cell r="D392">
            <v>4</v>
          </cell>
          <cell r="H392">
            <v>-2</v>
          </cell>
        </row>
        <row r="393">
          <cell r="A393" t="str">
            <v>2. Ligos ir motinystės (tėvystės) draudimui</v>
          </cell>
          <cell r="B393">
            <v>2015</v>
          </cell>
          <cell r="D393">
            <v>4</v>
          </cell>
          <cell r="H393">
            <v>3.6999999999999957</v>
          </cell>
        </row>
        <row r="394">
          <cell r="A394" t="str">
            <v>3. Nedarbo socialiniam draudimui</v>
          </cell>
          <cell r="B394">
            <v>2015</v>
          </cell>
          <cell r="D394">
            <v>4</v>
          </cell>
          <cell r="H394">
            <v>-3</v>
          </cell>
        </row>
        <row r="395">
          <cell r="A395" t="str">
            <v>4. Nelaimingų atsitikimų darbe ir profesinių ligų socialiniam draudimui</v>
          </cell>
          <cell r="B395">
            <v>2015</v>
          </cell>
          <cell r="D395">
            <v>4</v>
          </cell>
          <cell r="H395">
            <v>-0.30000000000000004</v>
          </cell>
        </row>
        <row r="396">
          <cell r="A396" t="str">
            <v>5. Lėšos, pervedamos į Prival.sveikatos draudimo fondą</v>
          </cell>
          <cell r="B396">
            <v>2015</v>
          </cell>
          <cell r="D396">
            <v>4</v>
          </cell>
          <cell r="H396">
            <v>0</v>
          </cell>
        </row>
        <row r="397">
          <cell r="A397" t="str">
            <v>6. Lėšos, pervedamos į pensijų fondus</v>
          </cell>
          <cell r="B397">
            <v>2015</v>
          </cell>
          <cell r="D397">
            <v>4</v>
          </cell>
          <cell r="H397">
            <v>-0.20000000000000107</v>
          </cell>
        </row>
        <row r="398">
          <cell r="A398" t="str">
            <v>7. Neatgautinos ir abejotinai atgautinos sumos</v>
          </cell>
          <cell r="B398">
            <v>2015</v>
          </cell>
          <cell r="D398">
            <v>4</v>
          </cell>
          <cell r="H398">
            <v>0</v>
          </cell>
        </row>
        <row r="399">
          <cell r="A399" t="str">
            <v>8.1. Veiklos sąnaudos</v>
          </cell>
          <cell r="B399">
            <v>2015</v>
          </cell>
          <cell r="D399">
            <v>4</v>
          </cell>
          <cell r="H399">
            <v>0.10000000000000053</v>
          </cell>
        </row>
        <row r="400">
          <cell r="A400" t="str">
            <v>8.2. Palūkanos bei paskolų aptarnavimas</v>
          </cell>
          <cell r="B400">
            <v>2015</v>
          </cell>
          <cell r="D400">
            <v>4</v>
          </cell>
          <cell r="H400">
            <v>-9.9999999999999645E-2</v>
          </cell>
        </row>
        <row r="401">
          <cell r="A401" t="str">
            <v>9. Išlaidos investicinei veiklai</v>
          </cell>
          <cell r="B401">
            <v>2015</v>
          </cell>
          <cell r="D401">
            <v>4</v>
          </cell>
          <cell r="H401">
            <v>0</v>
          </cell>
        </row>
        <row r="402">
          <cell r="A402" t="str">
            <v>1. Pensijų draudimui</v>
          </cell>
          <cell r="B402">
            <v>2015</v>
          </cell>
          <cell r="D402">
            <v>5</v>
          </cell>
          <cell r="H402">
            <v>-2.0999999999999943</v>
          </cell>
        </row>
        <row r="403">
          <cell r="A403" t="str">
            <v>2. Ligos ir motinystės (tėvystės) draudimui</v>
          </cell>
          <cell r="B403">
            <v>2015</v>
          </cell>
          <cell r="D403">
            <v>5</v>
          </cell>
          <cell r="H403">
            <v>1.5</v>
          </cell>
        </row>
        <row r="404">
          <cell r="A404" t="str">
            <v>3. Nedarbo socialiniam draudimui</v>
          </cell>
          <cell r="B404">
            <v>2015</v>
          </cell>
          <cell r="D404">
            <v>5</v>
          </cell>
          <cell r="H404">
            <v>-2.9000000000000004</v>
          </cell>
        </row>
        <row r="405">
          <cell r="A405" t="str">
            <v>4. Nelaimingų atsitikimų darbe ir profesinių ligų socialiniam draudimui</v>
          </cell>
          <cell r="B405">
            <v>2015</v>
          </cell>
          <cell r="D405">
            <v>5</v>
          </cell>
          <cell r="H405">
            <v>-0.19999999999999996</v>
          </cell>
        </row>
        <row r="406">
          <cell r="A406" t="str">
            <v>5. Lėšos, pervedamos į Prival.sveikatos draudimo fondą</v>
          </cell>
          <cell r="B406">
            <v>2015</v>
          </cell>
          <cell r="D406">
            <v>5</v>
          </cell>
          <cell r="H406">
            <v>0</v>
          </cell>
        </row>
        <row r="407">
          <cell r="A407" t="str">
            <v>6. Lėšos, pervedamos į pensijų fondus</v>
          </cell>
          <cell r="B407">
            <v>2015</v>
          </cell>
          <cell r="D407">
            <v>5</v>
          </cell>
          <cell r="H407">
            <v>0.70000000000000107</v>
          </cell>
        </row>
        <row r="408">
          <cell r="A408" t="str">
            <v>7. Neatgautinos ir abejotinai atgautinos sumos</v>
          </cell>
          <cell r="B408">
            <v>2015</v>
          </cell>
          <cell r="D408">
            <v>5</v>
          </cell>
          <cell r="H408">
            <v>0</v>
          </cell>
        </row>
        <row r="409">
          <cell r="A409" t="str">
            <v>8.1. Veiklos sąnaudos</v>
          </cell>
          <cell r="B409">
            <v>2015</v>
          </cell>
          <cell r="D409">
            <v>5</v>
          </cell>
          <cell r="H409">
            <v>0</v>
          </cell>
        </row>
        <row r="410">
          <cell r="A410" t="str">
            <v>8.2. Palūkanos bei paskolų aptarnavimas</v>
          </cell>
          <cell r="B410">
            <v>2015</v>
          </cell>
          <cell r="D410">
            <v>5</v>
          </cell>
          <cell r="H410">
            <v>0</v>
          </cell>
        </row>
        <row r="411">
          <cell r="A411" t="str">
            <v>9. Išlaidos investicinei veiklai</v>
          </cell>
          <cell r="B411">
            <v>2015</v>
          </cell>
          <cell r="D411">
            <v>5</v>
          </cell>
          <cell r="H411">
            <v>0</v>
          </cell>
        </row>
        <row r="412">
          <cell r="A412" t="str">
            <v>1. Pensijų draudimui</v>
          </cell>
          <cell r="B412">
            <v>2015</v>
          </cell>
          <cell r="D412">
            <v>6</v>
          </cell>
          <cell r="H412">
            <v>-2.6999999999999886</v>
          </cell>
        </row>
        <row r="413">
          <cell r="A413" t="str">
            <v>2. Ligos ir motinystės (tėvystės) draudimui</v>
          </cell>
          <cell r="B413">
            <v>2015</v>
          </cell>
          <cell r="D413">
            <v>6</v>
          </cell>
          <cell r="H413">
            <v>2.2000000000000028</v>
          </cell>
        </row>
        <row r="414">
          <cell r="A414" t="str">
            <v>3. Nedarbo socialiniam draudimui</v>
          </cell>
          <cell r="B414">
            <v>2015</v>
          </cell>
          <cell r="D414">
            <v>6</v>
          </cell>
          <cell r="H414">
            <v>-1.5</v>
          </cell>
        </row>
        <row r="415">
          <cell r="A415" t="str">
            <v>4. Nelaimingų atsitikimų darbe ir profesinių ligų socialiniam draudimui</v>
          </cell>
          <cell r="B415">
            <v>2015</v>
          </cell>
          <cell r="D415">
            <v>6</v>
          </cell>
          <cell r="H415">
            <v>0</v>
          </cell>
        </row>
        <row r="416">
          <cell r="A416" t="str">
            <v>5. Lėšos, pervedamos į Prival.sveikatos draudimo fondą</v>
          </cell>
          <cell r="B416">
            <v>2015</v>
          </cell>
          <cell r="D416">
            <v>6</v>
          </cell>
          <cell r="H416">
            <v>0</v>
          </cell>
        </row>
        <row r="417">
          <cell r="A417" t="str">
            <v>6. Lėšos, pervedamos į pensijų fondus</v>
          </cell>
          <cell r="B417">
            <v>2015</v>
          </cell>
          <cell r="D417">
            <v>6</v>
          </cell>
          <cell r="H417">
            <v>-0.60000000000000142</v>
          </cell>
        </row>
        <row r="418">
          <cell r="A418" t="str">
            <v>7. Neatgautinos ir abejotinai atgautinos sumos</v>
          </cell>
          <cell r="B418">
            <v>2015</v>
          </cell>
          <cell r="D418">
            <v>6</v>
          </cell>
          <cell r="H418">
            <v>0</v>
          </cell>
        </row>
        <row r="419">
          <cell r="A419" t="str">
            <v>8.1. Veiklos sąnaudos</v>
          </cell>
          <cell r="B419">
            <v>2015</v>
          </cell>
          <cell r="D419">
            <v>6</v>
          </cell>
          <cell r="H419">
            <v>-2.3000000000000003</v>
          </cell>
        </row>
        <row r="420">
          <cell r="A420" t="str">
            <v>8.2. Palūkanos bei paskolų aptarnavimas</v>
          </cell>
          <cell r="B420">
            <v>2015</v>
          </cell>
          <cell r="D420">
            <v>6</v>
          </cell>
          <cell r="H420">
            <v>-0.19999999999999929</v>
          </cell>
        </row>
        <row r="421">
          <cell r="A421" t="str">
            <v>9. Išlaidos investicinei veiklai</v>
          </cell>
          <cell r="B421">
            <v>2015</v>
          </cell>
          <cell r="D421">
            <v>6</v>
          </cell>
          <cell r="H421">
            <v>-1.3</v>
          </cell>
        </row>
        <row r="422">
          <cell r="A422" t="str">
            <v>1. Pensijų draudimui</v>
          </cell>
          <cell r="B422">
            <v>2015</v>
          </cell>
          <cell r="D422">
            <v>7</v>
          </cell>
          <cell r="H422">
            <v>-1</v>
          </cell>
        </row>
        <row r="423">
          <cell r="A423" t="str">
            <v>2. Ligos ir motinystės (tėvystės) draudimui</v>
          </cell>
          <cell r="B423">
            <v>2015</v>
          </cell>
          <cell r="D423">
            <v>7</v>
          </cell>
          <cell r="H423">
            <v>2.5</v>
          </cell>
        </row>
        <row r="424">
          <cell r="A424" t="str">
            <v>3. Nedarbo socialiniam draudimui</v>
          </cell>
          <cell r="B424">
            <v>2015</v>
          </cell>
          <cell r="D424">
            <v>7</v>
          </cell>
          <cell r="H424">
            <v>-2.2000000000000011</v>
          </cell>
        </row>
        <row r="425">
          <cell r="A425" t="str">
            <v>4. Nelaimingų atsitikimų darbe ir profesinių ligų socialiniam draudimui</v>
          </cell>
          <cell r="B425">
            <v>2015</v>
          </cell>
          <cell r="D425">
            <v>7</v>
          </cell>
          <cell r="H425">
            <v>-0.10000000000000009</v>
          </cell>
        </row>
        <row r="426">
          <cell r="A426" t="str">
            <v>5. Lėšos, pervedamos į Prival.sveikatos draudimo fondą</v>
          </cell>
          <cell r="B426">
            <v>2015</v>
          </cell>
          <cell r="D426">
            <v>7</v>
          </cell>
          <cell r="H426">
            <v>0</v>
          </cell>
        </row>
        <row r="427">
          <cell r="A427" t="str">
            <v>6. Lėšos, pervedamos į pensijų fondus</v>
          </cell>
          <cell r="B427">
            <v>2015</v>
          </cell>
          <cell r="D427">
            <v>7</v>
          </cell>
          <cell r="H427">
            <v>-9.9999999999999645E-2</v>
          </cell>
        </row>
        <row r="428">
          <cell r="A428" t="str">
            <v>7. Neatgautinos ir abejotinai atgautinos sumos</v>
          </cell>
          <cell r="B428">
            <v>2015</v>
          </cell>
          <cell r="D428">
            <v>7</v>
          </cell>
          <cell r="H428">
            <v>0</v>
          </cell>
        </row>
        <row r="429">
          <cell r="A429" t="str">
            <v>8.1. Veiklos sąnaudos</v>
          </cell>
          <cell r="B429">
            <v>2015</v>
          </cell>
          <cell r="D429">
            <v>7</v>
          </cell>
          <cell r="H429">
            <v>0</v>
          </cell>
        </row>
        <row r="430">
          <cell r="A430" t="str">
            <v>8.2. Palūkanos bei paskolų aptarnavimas</v>
          </cell>
          <cell r="B430">
            <v>2015</v>
          </cell>
          <cell r="D430">
            <v>7</v>
          </cell>
          <cell r="H430">
            <v>-9.9999999999999645E-2</v>
          </cell>
        </row>
        <row r="431">
          <cell r="A431" t="str">
            <v>9. Išlaidos investicinei veiklai</v>
          </cell>
          <cell r="B431">
            <v>2015</v>
          </cell>
          <cell r="D431">
            <v>7</v>
          </cell>
          <cell r="H431">
            <v>0.1</v>
          </cell>
        </row>
        <row r="432">
          <cell r="A432" t="str">
            <v>1. Pensijų draudimui</v>
          </cell>
          <cell r="B432">
            <v>2015</v>
          </cell>
          <cell r="D432">
            <v>8</v>
          </cell>
          <cell r="H432">
            <v>-2.2999999999999829</v>
          </cell>
        </row>
        <row r="433">
          <cell r="A433" t="str">
            <v>2. Ligos ir motinystės (tėvystės) draudimui</v>
          </cell>
          <cell r="B433">
            <v>2015</v>
          </cell>
          <cell r="D433">
            <v>8</v>
          </cell>
          <cell r="H433">
            <v>-0.60000000000000142</v>
          </cell>
        </row>
        <row r="434">
          <cell r="A434" t="str">
            <v>3. Nedarbo socialiniam draudimui</v>
          </cell>
          <cell r="B434">
            <v>2015</v>
          </cell>
          <cell r="D434">
            <v>8</v>
          </cell>
          <cell r="H434">
            <v>-1.4000000000000004</v>
          </cell>
        </row>
        <row r="435">
          <cell r="A435" t="str">
            <v>4. Nelaimingų atsitikimų darbe ir profesinių ligų socialiniam draudimui</v>
          </cell>
          <cell r="B435">
            <v>2015</v>
          </cell>
          <cell r="D435">
            <v>8</v>
          </cell>
          <cell r="H435">
            <v>0</v>
          </cell>
        </row>
        <row r="436">
          <cell r="A436" t="str">
            <v>5. Lėšos, pervedamos į Prival.sveikatos draudimo fondą</v>
          </cell>
          <cell r="B436">
            <v>2015</v>
          </cell>
          <cell r="D436">
            <v>8</v>
          </cell>
          <cell r="H436">
            <v>0</v>
          </cell>
        </row>
        <row r="437">
          <cell r="A437" t="str">
            <v>6. Lėšos, pervedamos į pensijų fondus</v>
          </cell>
          <cell r="B437">
            <v>2015</v>
          </cell>
          <cell r="D437">
            <v>8</v>
          </cell>
          <cell r="H437">
            <v>0</v>
          </cell>
        </row>
        <row r="438">
          <cell r="A438" t="str">
            <v>7. Neatgautinos ir abejotinai atgautinos sumos</v>
          </cell>
          <cell r="B438">
            <v>2015</v>
          </cell>
          <cell r="D438">
            <v>8</v>
          </cell>
          <cell r="H438">
            <v>0</v>
          </cell>
        </row>
        <row r="439">
          <cell r="A439" t="str">
            <v>8.1. Veiklos sąnaudos</v>
          </cell>
          <cell r="B439">
            <v>2015</v>
          </cell>
          <cell r="D439">
            <v>8</v>
          </cell>
          <cell r="H439">
            <v>0</v>
          </cell>
        </row>
        <row r="440">
          <cell r="A440" t="str">
            <v>8.2. Palūkanos bei paskolų aptarnavimas</v>
          </cell>
          <cell r="B440">
            <v>2015</v>
          </cell>
          <cell r="D440">
            <v>8</v>
          </cell>
          <cell r="H440">
            <v>-0.29999999999999893</v>
          </cell>
        </row>
        <row r="441">
          <cell r="A441" t="str">
            <v>9. Išlaidos investicinei veiklai</v>
          </cell>
          <cell r="B441">
            <v>2015</v>
          </cell>
          <cell r="D441">
            <v>8</v>
          </cell>
          <cell r="H441">
            <v>0</v>
          </cell>
        </row>
        <row r="442">
          <cell r="A442" t="str">
            <v>1. Pensijų draudimui</v>
          </cell>
          <cell r="B442">
            <v>2015</v>
          </cell>
          <cell r="D442">
            <v>9</v>
          </cell>
          <cell r="H442">
            <v>0</v>
          </cell>
        </row>
        <row r="443">
          <cell r="A443" t="str">
            <v>2. Ligos ir motinystės (tėvystės) draudimui</v>
          </cell>
          <cell r="B443">
            <v>2015</v>
          </cell>
          <cell r="D443">
            <v>9</v>
          </cell>
          <cell r="H443">
            <v>2.3999999999999986</v>
          </cell>
        </row>
        <row r="444">
          <cell r="A444" t="str">
            <v>3. Nedarbo socialiniam draudimui</v>
          </cell>
          <cell r="B444">
            <v>2015</v>
          </cell>
          <cell r="D444">
            <v>9</v>
          </cell>
          <cell r="H444">
            <v>-1.3000000000000007</v>
          </cell>
        </row>
        <row r="445">
          <cell r="A445" t="str">
            <v>4. Nelaimingų atsitikimų darbe ir profesinių ligų socialiniam draudimui</v>
          </cell>
          <cell r="B445">
            <v>2015</v>
          </cell>
          <cell r="D445">
            <v>9</v>
          </cell>
          <cell r="H445">
            <v>-0.10000000000000009</v>
          </cell>
        </row>
        <row r="446">
          <cell r="A446" t="str">
            <v>5. Lėšos, pervedamos į Prival.sveikatos draudimo fondą</v>
          </cell>
          <cell r="B446">
            <v>2015</v>
          </cell>
          <cell r="D446">
            <v>9</v>
          </cell>
          <cell r="H446">
            <v>0</v>
          </cell>
        </row>
        <row r="447">
          <cell r="A447" t="str">
            <v>6. Lėšos, pervedamos į pensijų fondus</v>
          </cell>
          <cell r="B447">
            <v>2015</v>
          </cell>
          <cell r="D447">
            <v>9</v>
          </cell>
          <cell r="H447">
            <v>-0.19999999999999929</v>
          </cell>
        </row>
        <row r="448">
          <cell r="A448" t="str">
            <v>7. Neatgautinos ir abejotinai atgautinos sumos</v>
          </cell>
          <cell r="B448">
            <v>2015</v>
          </cell>
          <cell r="D448">
            <v>9</v>
          </cell>
          <cell r="H448">
            <v>0</v>
          </cell>
        </row>
        <row r="449">
          <cell r="A449" t="str">
            <v>8.1. Veiklos sąnaudos</v>
          </cell>
          <cell r="B449">
            <v>2015</v>
          </cell>
          <cell r="D449">
            <v>9</v>
          </cell>
          <cell r="H449">
            <v>-0.29999999999999982</v>
          </cell>
        </row>
        <row r="450">
          <cell r="A450" t="str">
            <v>8.2. Palūkanos bei paskolų aptarnavimas</v>
          </cell>
          <cell r="B450">
            <v>2015</v>
          </cell>
          <cell r="D450">
            <v>9</v>
          </cell>
          <cell r="H450">
            <v>-0.59999999999999964</v>
          </cell>
        </row>
        <row r="451">
          <cell r="A451" t="str">
            <v>9. Išlaidos investicinei veiklai</v>
          </cell>
          <cell r="B451">
            <v>2015</v>
          </cell>
          <cell r="D451">
            <v>9</v>
          </cell>
          <cell r="H451">
            <v>-1</v>
          </cell>
        </row>
        <row r="452">
          <cell r="A452" t="str">
            <v>1. Pensijų draudimui</v>
          </cell>
          <cell r="B452">
            <v>2015</v>
          </cell>
          <cell r="D452">
            <v>10</v>
          </cell>
          <cell r="H452">
            <v>-2.0999999999999943</v>
          </cell>
        </row>
        <row r="453">
          <cell r="A453" t="str">
            <v>2. Ligos ir motinystės (tėvystės) draudimui</v>
          </cell>
          <cell r="B453">
            <v>2015</v>
          </cell>
          <cell r="D453">
            <v>10</v>
          </cell>
          <cell r="H453">
            <v>2</v>
          </cell>
        </row>
        <row r="454">
          <cell r="A454" t="str">
            <v>3. Nedarbo socialiniam draudimui</v>
          </cell>
          <cell r="B454">
            <v>2015</v>
          </cell>
          <cell r="D454">
            <v>10</v>
          </cell>
          <cell r="H454">
            <v>-1.0999999999999996</v>
          </cell>
        </row>
        <row r="455">
          <cell r="A455" t="str">
            <v>4. Nelaimingų atsitikimų darbe ir profesinių ligų socialiniam draudimui</v>
          </cell>
          <cell r="B455">
            <v>2015</v>
          </cell>
          <cell r="D455">
            <v>10</v>
          </cell>
          <cell r="H455">
            <v>-9.9999999999999867E-2</v>
          </cell>
        </row>
        <row r="456">
          <cell r="A456" t="str">
            <v>5. Lėšos, pervedamos į Prival.sveikatos draudimo fondą</v>
          </cell>
          <cell r="B456">
            <v>2015</v>
          </cell>
          <cell r="D456">
            <v>10</v>
          </cell>
          <cell r="H456">
            <v>0</v>
          </cell>
        </row>
        <row r="457">
          <cell r="A457" t="str">
            <v>6. Lėšos, pervedamos į pensijų fondus</v>
          </cell>
          <cell r="B457">
            <v>2015</v>
          </cell>
          <cell r="D457">
            <v>10</v>
          </cell>
          <cell r="H457">
            <v>-0.30000000000000071</v>
          </cell>
        </row>
        <row r="458">
          <cell r="A458" t="str">
            <v>7. Neatgautinos ir abejotinai atgautinos sumos</v>
          </cell>
          <cell r="B458">
            <v>2015</v>
          </cell>
          <cell r="D458">
            <v>10</v>
          </cell>
          <cell r="H458">
            <v>0</v>
          </cell>
        </row>
        <row r="459">
          <cell r="A459" t="str">
            <v>8.1. Veiklos sąnaudos</v>
          </cell>
          <cell r="B459">
            <v>2015</v>
          </cell>
          <cell r="D459">
            <v>10</v>
          </cell>
          <cell r="H459">
            <v>-0.5</v>
          </cell>
        </row>
        <row r="460">
          <cell r="A460" t="str">
            <v>8.2. Palūkanos bei paskolų aptarnavimas</v>
          </cell>
          <cell r="B460">
            <v>2015</v>
          </cell>
          <cell r="D460">
            <v>10</v>
          </cell>
          <cell r="H460">
            <v>-0.40000000000000036</v>
          </cell>
        </row>
        <row r="461">
          <cell r="A461" t="str">
            <v>9. Išlaidos investicinei veiklai</v>
          </cell>
          <cell r="B461">
            <v>2015</v>
          </cell>
          <cell r="D461">
            <v>10</v>
          </cell>
          <cell r="H461">
            <v>0</v>
          </cell>
        </row>
        <row r="462">
          <cell r="A462" t="str">
            <v>1. Pensijų draudimui</v>
          </cell>
          <cell r="B462">
            <v>2015</v>
          </cell>
          <cell r="D462">
            <v>11</v>
          </cell>
          <cell r="H462">
            <v>-3.3000000000000114</v>
          </cell>
        </row>
        <row r="463">
          <cell r="A463" t="str">
            <v>2. Ligos ir motinystės (tėvystės) draudimui</v>
          </cell>
          <cell r="B463">
            <v>2015</v>
          </cell>
          <cell r="D463">
            <v>11</v>
          </cell>
          <cell r="H463">
            <v>0.5</v>
          </cell>
        </row>
        <row r="464">
          <cell r="A464" t="str">
            <v>3. Nedarbo socialiniam draudimui</v>
          </cell>
          <cell r="B464">
            <v>2015</v>
          </cell>
          <cell r="D464">
            <v>11</v>
          </cell>
          <cell r="H464">
            <v>-1.3000000000000007</v>
          </cell>
        </row>
        <row r="465">
          <cell r="A465" t="str">
            <v>4. Nelaimingų atsitikimų darbe ir profesinių ligų socialiniam draudimui</v>
          </cell>
          <cell r="B465">
            <v>2015</v>
          </cell>
          <cell r="D465">
            <v>11</v>
          </cell>
          <cell r="H465">
            <v>-0.20000000000000018</v>
          </cell>
        </row>
        <row r="466">
          <cell r="A466" t="str">
            <v>5. Lėšos, pervedamos į Prival.sveikatos draudimo fondą</v>
          </cell>
          <cell r="B466">
            <v>2015</v>
          </cell>
          <cell r="D466">
            <v>11</v>
          </cell>
          <cell r="H466">
            <v>0</v>
          </cell>
        </row>
        <row r="467">
          <cell r="A467" t="str">
            <v>6. Lėšos, pervedamos į pensijų fondus</v>
          </cell>
          <cell r="B467">
            <v>2015</v>
          </cell>
          <cell r="D467">
            <v>11</v>
          </cell>
          <cell r="H467">
            <v>-0.40000000000000036</v>
          </cell>
        </row>
        <row r="468">
          <cell r="A468" t="str">
            <v>7. Neatgautinos ir abejotinai atgautinos sumos</v>
          </cell>
          <cell r="B468">
            <v>2015</v>
          </cell>
          <cell r="D468">
            <v>11</v>
          </cell>
          <cell r="H468">
            <v>0</v>
          </cell>
        </row>
        <row r="469">
          <cell r="A469" t="str">
            <v>8.1. Veiklos sąnaudos</v>
          </cell>
          <cell r="B469">
            <v>2015</v>
          </cell>
          <cell r="D469">
            <v>11</v>
          </cell>
          <cell r="H469">
            <v>0</v>
          </cell>
        </row>
        <row r="470">
          <cell r="A470" t="str">
            <v>8.2. Palūkanos bei paskolų aptarnavimas</v>
          </cell>
          <cell r="B470">
            <v>2015</v>
          </cell>
          <cell r="D470">
            <v>11</v>
          </cell>
          <cell r="H470">
            <v>0</v>
          </cell>
        </row>
        <row r="471">
          <cell r="A471" t="str">
            <v>9. Išlaidos investicinei veiklai</v>
          </cell>
          <cell r="B471">
            <v>2015</v>
          </cell>
          <cell r="D471">
            <v>11</v>
          </cell>
          <cell r="H471">
            <v>0.1</v>
          </cell>
        </row>
        <row r="472">
          <cell r="A472" t="str">
            <v>1. Pensijų draudimui</v>
          </cell>
          <cell r="B472">
            <v>2015</v>
          </cell>
          <cell r="D472">
            <v>12</v>
          </cell>
          <cell r="H472">
            <v>10.599999999999994</v>
          </cell>
        </row>
        <row r="473">
          <cell r="A473" t="str">
            <v>2. Ligos ir motinystės (tėvystės) draudimui</v>
          </cell>
          <cell r="B473">
            <v>2015</v>
          </cell>
          <cell r="D473">
            <v>12</v>
          </cell>
          <cell r="H473">
            <v>-1.1000000000000014</v>
          </cell>
        </row>
        <row r="474">
          <cell r="A474" t="str">
            <v>3. Nedarbo socialiniam draudimui</v>
          </cell>
          <cell r="B474">
            <v>2015</v>
          </cell>
          <cell r="D474">
            <v>12</v>
          </cell>
          <cell r="H474">
            <v>-1.5</v>
          </cell>
        </row>
        <row r="475">
          <cell r="A475" t="str">
            <v>4. Nelaimingų atsitikimų darbe ir profesinių ligų socialiniam draudimui</v>
          </cell>
          <cell r="B475">
            <v>2015</v>
          </cell>
          <cell r="D475">
            <v>12</v>
          </cell>
          <cell r="H475">
            <v>-0.39999999999999991</v>
          </cell>
        </row>
        <row r="476">
          <cell r="A476" t="str">
            <v>5. Lėšos, pervedamos į Prival.sveikatos draudimo fondą</v>
          </cell>
          <cell r="B476">
            <v>2015</v>
          </cell>
          <cell r="D476">
            <v>12</v>
          </cell>
          <cell r="H476">
            <v>0</v>
          </cell>
        </row>
        <row r="477">
          <cell r="A477" t="str">
            <v>6. Lėšos, pervedamos į pensijų fondus</v>
          </cell>
          <cell r="B477">
            <v>2015</v>
          </cell>
          <cell r="D477">
            <v>12</v>
          </cell>
          <cell r="H477">
            <v>-1</v>
          </cell>
        </row>
        <row r="478">
          <cell r="A478" t="str">
            <v>7. Neatgautinos ir abejotinai atgautinos sumos</v>
          </cell>
          <cell r="B478">
            <v>2015</v>
          </cell>
          <cell r="D478">
            <v>12</v>
          </cell>
          <cell r="H478">
            <v>0</v>
          </cell>
        </row>
        <row r="479">
          <cell r="A479" t="str">
            <v>8.1. Veiklos sąnaudos</v>
          </cell>
          <cell r="B479">
            <v>2015</v>
          </cell>
          <cell r="D479">
            <v>12</v>
          </cell>
          <cell r="H479">
            <v>-6.6000000000000005</v>
          </cell>
        </row>
        <row r="480">
          <cell r="A480" t="str">
            <v>8.2. Palūkanos bei paskolų aptarnavimas</v>
          </cell>
          <cell r="B480">
            <v>2015</v>
          </cell>
          <cell r="D480">
            <v>12</v>
          </cell>
          <cell r="H480">
            <v>-0.69999999999999929</v>
          </cell>
        </row>
        <row r="481">
          <cell r="A481" t="str">
            <v>9. Išlaidos investicinei veiklai</v>
          </cell>
          <cell r="B481">
            <v>2015</v>
          </cell>
          <cell r="D481">
            <v>12</v>
          </cell>
          <cell r="H481">
            <v>-0.30000000000000004</v>
          </cell>
        </row>
        <row r="482">
          <cell r="A482" t="str">
            <v>1. Pensijų draudimui</v>
          </cell>
          <cell r="B482">
            <v>2016</v>
          </cell>
          <cell r="D482">
            <v>1</v>
          </cell>
          <cell r="H482">
            <v>-1</v>
          </cell>
        </row>
        <row r="483">
          <cell r="A483" t="str">
            <v>2. Ligos ir motinystės (tėvystės) draudimui</v>
          </cell>
          <cell r="B483">
            <v>2016</v>
          </cell>
          <cell r="D483">
            <v>1</v>
          </cell>
          <cell r="H483">
            <v>2.3999999999999986</v>
          </cell>
        </row>
        <row r="484">
          <cell r="A484" t="str">
            <v>3. Nedarbo socialiniam draudimui</v>
          </cell>
          <cell r="B484">
            <v>2016</v>
          </cell>
          <cell r="D484">
            <v>1</v>
          </cell>
          <cell r="H484">
            <v>-1.6000000000000005</v>
          </cell>
        </row>
        <row r="485">
          <cell r="A485" t="str">
            <v>4. Nelaimingų atsitikimų darbe ir profesinių ligų socialiniam draudimui</v>
          </cell>
          <cell r="B485">
            <v>2016</v>
          </cell>
          <cell r="D485">
            <v>1</v>
          </cell>
          <cell r="H485">
            <v>-0.30000000000000004</v>
          </cell>
        </row>
        <row r="486">
          <cell r="A486" t="str">
            <v>5. Lėšos, pervedamos į Prival.sveikatos draudimo fondą</v>
          </cell>
          <cell r="B486">
            <v>2016</v>
          </cell>
          <cell r="D486">
            <v>1</v>
          </cell>
          <cell r="H486">
            <v>0</v>
          </cell>
        </row>
        <row r="487">
          <cell r="A487" t="str">
            <v>6. Lėšos, pervedamos į pensijų fondus</v>
          </cell>
          <cell r="B487">
            <v>2016</v>
          </cell>
          <cell r="D487">
            <v>1</v>
          </cell>
          <cell r="H487">
            <v>0.20000000000000107</v>
          </cell>
        </row>
        <row r="488">
          <cell r="A488" t="str">
            <v>7. Neatgautinos ir abejotinai atgautinos sumos</v>
          </cell>
          <cell r="B488">
            <v>2016</v>
          </cell>
          <cell r="D488">
            <v>1</v>
          </cell>
          <cell r="H488">
            <v>0</v>
          </cell>
        </row>
        <row r="489">
          <cell r="A489" t="str">
            <v>8.1. Veiklos sąnaudos</v>
          </cell>
          <cell r="B489">
            <v>2016</v>
          </cell>
          <cell r="D489">
            <v>1</v>
          </cell>
          <cell r="H489">
            <v>0.59999999999999964</v>
          </cell>
        </row>
        <row r="490">
          <cell r="A490" t="str">
            <v>8.2. Palūkanos bei paskolų aptarnavimas</v>
          </cell>
          <cell r="B490">
            <v>2016</v>
          </cell>
          <cell r="D490">
            <v>1</v>
          </cell>
          <cell r="H490">
            <v>-0.59999999999999964</v>
          </cell>
        </row>
        <row r="491">
          <cell r="A491" t="str">
            <v>9. Išlaidos investicinei veiklai</v>
          </cell>
          <cell r="B491">
            <v>2016</v>
          </cell>
          <cell r="D491">
            <v>1</v>
          </cell>
          <cell r="H491">
            <v>0</v>
          </cell>
        </row>
        <row r="492">
          <cell r="A492" t="str">
            <v>1. Pensijų draudimui</v>
          </cell>
          <cell r="B492">
            <v>2016</v>
          </cell>
          <cell r="D492">
            <v>2</v>
          </cell>
          <cell r="H492">
            <v>-1.1999999999999886</v>
          </cell>
        </row>
        <row r="493">
          <cell r="A493" t="str">
            <v>2. Ligos ir motinystės (tėvystės) draudimui</v>
          </cell>
          <cell r="B493">
            <v>2016</v>
          </cell>
          <cell r="D493">
            <v>2</v>
          </cell>
          <cell r="H493">
            <v>2.8999999999999986</v>
          </cell>
        </row>
        <row r="494">
          <cell r="A494" t="str">
            <v>3. Nedarbo socialiniam draudimui</v>
          </cell>
          <cell r="B494">
            <v>2016</v>
          </cell>
          <cell r="D494">
            <v>2</v>
          </cell>
          <cell r="H494">
            <v>-0.69999999999999929</v>
          </cell>
        </row>
        <row r="495">
          <cell r="A495" t="str">
            <v>4. Nelaimingų atsitikimų darbe ir profesinių ligų socialiniam draudimui</v>
          </cell>
          <cell r="B495">
            <v>2016</v>
          </cell>
          <cell r="D495">
            <v>2</v>
          </cell>
          <cell r="H495">
            <v>-0.10000000000000009</v>
          </cell>
        </row>
        <row r="496">
          <cell r="A496" t="str">
            <v>5. Lėšos, pervedamos į Prival.sveikatos draudimo fondą</v>
          </cell>
          <cell r="B496">
            <v>2016</v>
          </cell>
          <cell r="D496">
            <v>2</v>
          </cell>
          <cell r="H496">
            <v>0</v>
          </cell>
        </row>
        <row r="497">
          <cell r="A497" t="str">
            <v>6. Lėšos, pervedamos į pensijų fondus</v>
          </cell>
          <cell r="B497">
            <v>2016</v>
          </cell>
          <cell r="D497">
            <v>2</v>
          </cell>
          <cell r="H497">
            <v>9.9999999999999645E-2</v>
          </cell>
        </row>
        <row r="498">
          <cell r="A498" t="str">
            <v>7. Neatgautinos ir abejotinai atgautinos sumos</v>
          </cell>
          <cell r="B498">
            <v>2016</v>
          </cell>
          <cell r="D498">
            <v>2</v>
          </cell>
          <cell r="H498">
            <v>0</v>
          </cell>
        </row>
        <row r="499">
          <cell r="A499" t="str">
            <v>8.1. Veiklos sąnaudos</v>
          </cell>
          <cell r="B499">
            <v>2016</v>
          </cell>
          <cell r="D499">
            <v>2</v>
          </cell>
          <cell r="H499">
            <v>-1.5</v>
          </cell>
        </row>
        <row r="500">
          <cell r="A500" t="str">
            <v>8.2. Palūkanos bei paskolų aptarnavimas</v>
          </cell>
          <cell r="B500">
            <v>2016</v>
          </cell>
          <cell r="D500">
            <v>2</v>
          </cell>
          <cell r="H500">
            <v>-1.3000000000000007</v>
          </cell>
        </row>
        <row r="501">
          <cell r="A501" t="str">
            <v>9. Išlaidos investicinei veiklai</v>
          </cell>
          <cell r="B501">
            <v>2016</v>
          </cell>
          <cell r="D501">
            <v>2</v>
          </cell>
          <cell r="H501">
            <v>0.7</v>
          </cell>
        </row>
        <row r="502">
          <cell r="A502" t="str">
            <v>1. Pensijų draudimui</v>
          </cell>
          <cell r="B502">
            <v>2016</v>
          </cell>
          <cell r="D502">
            <v>3</v>
          </cell>
          <cell r="H502">
            <v>-0.40000000000000568</v>
          </cell>
        </row>
        <row r="503">
          <cell r="A503" t="str">
            <v>2. Ligos ir motinystės (tėvystės) draudimui</v>
          </cell>
          <cell r="B503">
            <v>2016</v>
          </cell>
          <cell r="D503">
            <v>3</v>
          </cell>
          <cell r="H503">
            <v>7</v>
          </cell>
        </row>
        <row r="504">
          <cell r="A504" t="str">
            <v>3. Nedarbo socialiniam draudimui</v>
          </cell>
          <cell r="B504">
            <v>2016</v>
          </cell>
          <cell r="D504">
            <v>3</v>
          </cell>
          <cell r="H504">
            <v>0.40000000000000036</v>
          </cell>
        </row>
        <row r="505">
          <cell r="A505" t="str">
            <v>4. Nelaimingų atsitikimų darbe ir profesinių ligų socialiniam draudimui</v>
          </cell>
          <cell r="B505">
            <v>2016</v>
          </cell>
          <cell r="D505">
            <v>3</v>
          </cell>
          <cell r="H505">
            <v>-0.30000000000000004</v>
          </cell>
        </row>
        <row r="506">
          <cell r="A506" t="str">
            <v>5. Lėšos, pervedamos į Prival.sveikatos draudimo fondą</v>
          </cell>
          <cell r="B506">
            <v>2016</v>
          </cell>
          <cell r="D506">
            <v>3</v>
          </cell>
          <cell r="H506">
            <v>0</v>
          </cell>
        </row>
        <row r="507">
          <cell r="A507" t="str">
            <v>6. Lėšos, pervedamos į pensijų fondus</v>
          </cell>
          <cell r="B507">
            <v>2016</v>
          </cell>
          <cell r="D507">
            <v>3</v>
          </cell>
          <cell r="H507">
            <v>-0.29999999999999893</v>
          </cell>
        </row>
        <row r="508">
          <cell r="A508" t="str">
            <v>7. Neatgautinos ir abejotinai atgautinos sumos</v>
          </cell>
          <cell r="B508">
            <v>2016</v>
          </cell>
          <cell r="D508">
            <v>3</v>
          </cell>
          <cell r="H508">
            <v>0</v>
          </cell>
        </row>
        <row r="509">
          <cell r="A509" t="str">
            <v>8.1. Veiklos sąnaudos</v>
          </cell>
          <cell r="B509">
            <v>2016</v>
          </cell>
          <cell r="D509">
            <v>3</v>
          </cell>
          <cell r="H509">
            <v>0.20000000000000018</v>
          </cell>
        </row>
        <row r="510">
          <cell r="A510" t="str">
            <v>8.2. Palūkanos bei paskolų aptarnavimas</v>
          </cell>
          <cell r="B510">
            <v>2016</v>
          </cell>
          <cell r="D510">
            <v>3</v>
          </cell>
          <cell r="H510">
            <v>-0.69999999999999929</v>
          </cell>
        </row>
        <row r="511">
          <cell r="A511" t="str">
            <v>9. Išlaidos investicinei veiklai</v>
          </cell>
          <cell r="B511">
            <v>2016</v>
          </cell>
          <cell r="D511">
            <v>3</v>
          </cell>
          <cell r="H511">
            <v>-2.9</v>
          </cell>
        </row>
        <row r="512">
          <cell r="A512" t="str">
            <v>1. Pensijų draudimui</v>
          </cell>
          <cell r="B512">
            <v>2016</v>
          </cell>
          <cell r="D512">
            <v>4</v>
          </cell>
          <cell r="H512">
            <v>-1.4000000000000057</v>
          </cell>
        </row>
        <row r="513">
          <cell r="A513" t="str">
            <v>2. Ligos ir motinystės (tėvystės) draudimui</v>
          </cell>
          <cell r="B513">
            <v>2016</v>
          </cell>
          <cell r="D513">
            <v>4</v>
          </cell>
          <cell r="H513">
            <v>2.7000000000000028</v>
          </cell>
        </row>
        <row r="514">
          <cell r="A514" t="str">
            <v>3. Nedarbo socialiniam draudimui</v>
          </cell>
          <cell r="B514">
            <v>2016</v>
          </cell>
          <cell r="D514">
            <v>4</v>
          </cell>
          <cell r="H514">
            <v>1.0999999999999996</v>
          </cell>
        </row>
        <row r="515">
          <cell r="A515" t="str">
            <v>4. Nelaimingų atsitikimų darbe ir profesinių ligų socialiniam draudimui</v>
          </cell>
          <cell r="B515">
            <v>2016</v>
          </cell>
          <cell r="D515">
            <v>4</v>
          </cell>
          <cell r="H515">
            <v>-0.40000000000000013</v>
          </cell>
        </row>
        <row r="516">
          <cell r="A516" t="str">
            <v>5. Lėšos, pervedamos į Prival.sveikatos draudimo fondą</v>
          </cell>
          <cell r="B516">
            <v>2016</v>
          </cell>
          <cell r="D516">
            <v>4</v>
          </cell>
          <cell r="H516">
            <v>0</v>
          </cell>
        </row>
        <row r="517">
          <cell r="A517" t="str">
            <v>6. Lėšos, pervedamos į pensijų fondus</v>
          </cell>
          <cell r="B517">
            <v>2016</v>
          </cell>
          <cell r="D517">
            <v>4</v>
          </cell>
          <cell r="H517">
            <v>0</v>
          </cell>
        </row>
        <row r="518">
          <cell r="A518" t="str">
            <v>7. Neatgautinos ir abejotinai atgautinos sumos</v>
          </cell>
          <cell r="B518">
            <v>2016</v>
          </cell>
          <cell r="D518">
            <v>4</v>
          </cell>
          <cell r="H518">
            <v>0</v>
          </cell>
        </row>
        <row r="519">
          <cell r="A519" t="str">
            <v>8.1. Veiklos sąnaudos</v>
          </cell>
          <cell r="B519">
            <v>2016</v>
          </cell>
          <cell r="D519">
            <v>4</v>
          </cell>
          <cell r="H519">
            <v>0</v>
          </cell>
        </row>
        <row r="520">
          <cell r="A520" t="str">
            <v>8.2. Palūkanos bei paskolų aptarnavimas</v>
          </cell>
          <cell r="B520">
            <v>2016</v>
          </cell>
          <cell r="D520">
            <v>4</v>
          </cell>
          <cell r="H520">
            <v>-1.1999999999999993</v>
          </cell>
        </row>
        <row r="521">
          <cell r="A521" t="str">
            <v>9. Išlaidos investicinei veiklai</v>
          </cell>
          <cell r="B521">
            <v>2016</v>
          </cell>
          <cell r="D521">
            <v>4</v>
          </cell>
          <cell r="H521">
            <v>1.3</v>
          </cell>
        </row>
        <row r="522">
          <cell r="A522" t="str">
            <v>1. Pensijų draudimui</v>
          </cell>
          <cell r="B522">
            <v>2016</v>
          </cell>
          <cell r="D522">
            <v>5</v>
          </cell>
          <cell r="H522">
            <v>-1.4000000000000057</v>
          </cell>
        </row>
        <row r="523">
          <cell r="A523" t="str">
            <v>2. Ligos ir motinystės (tėvystės) draudimui</v>
          </cell>
          <cell r="B523">
            <v>2016</v>
          </cell>
          <cell r="D523">
            <v>5</v>
          </cell>
          <cell r="H523">
            <v>2.8999999999999986</v>
          </cell>
        </row>
        <row r="524">
          <cell r="A524" t="str">
            <v>3. Nedarbo socialiniam draudimui</v>
          </cell>
          <cell r="B524">
            <v>2016</v>
          </cell>
          <cell r="D524">
            <v>5</v>
          </cell>
          <cell r="H524">
            <v>0.19999999999999929</v>
          </cell>
        </row>
        <row r="525">
          <cell r="A525" t="str">
            <v>4. Nelaimingų atsitikimų darbe ir profesinių ligų socialiniam draudimui</v>
          </cell>
          <cell r="B525">
            <v>2016</v>
          </cell>
          <cell r="D525">
            <v>5</v>
          </cell>
          <cell r="H525">
            <v>-9.9999999999999867E-2</v>
          </cell>
        </row>
        <row r="526">
          <cell r="A526" t="str">
            <v>5. Lėšos, pervedamos į Prival.sveikatos draudimo fondą</v>
          </cell>
          <cell r="B526">
            <v>2016</v>
          </cell>
          <cell r="D526">
            <v>5</v>
          </cell>
          <cell r="H526">
            <v>0</v>
          </cell>
        </row>
        <row r="527">
          <cell r="A527" t="str">
            <v>6. Lėšos, pervedamos į pensijų fondus</v>
          </cell>
          <cell r="B527">
            <v>2016</v>
          </cell>
          <cell r="D527">
            <v>5</v>
          </cell>
          <cell r="H527">
            <v>0.10000000000000142</v>
          </cell>
        </row>
        <row r="528">
          <cell r="A528" t="str">
            <v>7. Neatgautinos ir abejotinai atgautinos sumos</v>
          </cell>
          <cell r="B528">
            <v>2016</v>
          </cell>
          <cell r="D528">
            <v>5</v>
          </cell>
          <cell r="H528">
            <v>0</v>
          </cell>
        </row>
        <row r="529">
          <cell r="A529" t="str">
            <v>8.1. Veiklos sąnaudos</v>
          </cell>
          <cell r="B529">
            <v>2016</v>
          </cell>
          <cell r="D529">
            <v>5</v>
          </cell>
          <cell r="H529">
            <v>0</v>
          </cell>
        </row>
        <row r="530">
          <cell r="A530" t="str">
            <v>8.2. Palūkanos bei paskolų aptarnavimas</v>
          </cell>
          <cell r="B530">
            <v>2016</v>
          </cell>
          <cell r="D530">
            <v>5</v>
          </cell>
          <cell r="H530">
            <v>-1.0999999999999996</v>
          </cell>
        </row>
        <row r="531">
          <cell r="A531" t="str">
            <v>9. Išlaidos investicinei veiklai</v>
          </cell>
          <cell r="B531">
            <v>2016</v>
          </cell>
          <cell r="D531">
            <v>5</v>
          </cell>
          <cell r="H531">
            <v>0.7</v>
          </cell>
        </row>
        <row r="532">
          <cell r="A532" t="str">
            <v>1. Pensijų draudimui</v>
          </cell>
          <cell r="B532">
            <v>2016</v>
          </cell>
          <cell r="D532">
            <v>6</v>
          </cell>
          <cell r="H532">
            <v>-2.5</v>
          </cell>
        </row>
        <row r="533">
          <cell r="A533" t="str">
            <v>2. Ligos ir motinystės (tėvystės) draudimui</v>
          </cell>
          <cell r="B533">
            <v>2016</v>
          </cell>
          <cell r="D533">
            <v>6</v>
          </cell>
          <cell r="H533">
            <v>-2.1000000000000014</v>
          </cell>
        </row>
        <row r="534">
          <cell r="A534" t="str">
            <v>3. Nedarbo socialiniam draudimui</v>
          </cell>
          <cell r="B534">
            <v>2016</v>
          </cell>
          <cell r="D534">
            <v>6</v>
          </cell>
          <cell r="H534">
            <v>-0.29999999999999893</v>
          </cell>
        </row>
        <row r="535">
          <cell r="A535" t="str">
            <v>4. Nelaimingų atsitikimų darbe ir profesinių ligų socialiniam draudimui</v>
          </cell>
          <cell r="B535">
            <v>2016</v>
          </cell>
          <cell r="D535">
            <v>6</v>
          </cell>
          <cell r="H535">
            <v>0</v>
          </cell>
        </row>
        <row r="536">
          <cell r="A536" t="str">
            <v>5. Lėšos, pervedamos į Prival.sveikatos draudimo fondą</v>
          </cell>
          <cell r="B536">
            <v>2016</v>
          </cell>
          <cell r="D536">
            <v>6</v>
          </cell>
          <cell r="H536">
            <v>0</v>
          </cell>
        </row>
        <row r="537">
          <cell r="A537" t="str">
            <v>6. Lėšos, pervedamos į pensijų fondus</v>
          </cell>
          <cell r="B537">
            <v>2016</v>
          </cell>
          <cell r="D537">
            <v>6</v>
          </cell>
          <cell r="H537">
            <v>0.80000000000000071</v>
          </cell>
        </row>
        <row r="538">
          <cell r="A538" t="str">
            <v>7. Neatgautinos ir abejotinai atgautinos sumos</v>
          </cell>
          <cell r="B538">
            <v>2016</v>
          </cell>
          <cell r="D538">
            <v>6</v>
          </cell>
          <cell r="H538">
            <v>0</v>
          </cell>
        </row>
        <row r="539">
          <cell r="A539" t="str">
            <v>8.1. Veiklos sąnaudos</v>
          </cell>
          <cell r="B539">
            <v>2016</v>
          </cell>
          <cell r="D539">
            <v>6</v>
          </cell>
          <cell r="H539">
            <v>-1.2999999999999998</v>
          </cell>
        </row>
        <row r="540">
          <cell r="A540" t="str">
            <v>8.2. Palūkanos bei paskolų aptarnavimas</v>
          </cell>
          <cell r="B540">
            <v>2016</v>
          </cell>
          <cell r="D540">
            <v>6</v>
          </cell>
          <cell r="H540">
            <v>-1.5999999999999996</v>
          </cell>
        </row>
        <row r="541">
          <cell r="A541" t="str">
            <v>9. Išlaidos investicinei veiklai</v>
          </cell>
          <cell r="B541">
            <v>2016</v>
          </cell>
          <cell r="D541">
            <v>6</v>
          </cell>
          <cell r="H541">
            <v>-0.99999999999999989</v>
          </cell>
        </row>
        <row r="542">
          <cell r="A542" t="str">
            <v>1. Pensijų draudimui</v>
          </cell>
          <cell r="B542">
            <v>2016</v>
          </cell>
          <cell r="D542">
            <v>7</v>
          </cell>
          <cell r="H542">
            <v>-0.70000000000001705</v>
          </cell>
        </row>
        <row r="543">
          <cell r="A543" t="str">
            <v>2. Ligos ir motinystės (tėvystės) draudimui</v>
          </cell>
          <cell r="B543">
            <v>2016</v>
          </cell>
          <cell r="D543">
            <v>7</v>
          </cell>
          <cell r="H543">
            <v>0.60000000000000142</v>
          </cell>
        </row>
        <row r="544">
          <cell r="A544" t="str">
            <v>3. Nedarbo socialiniam draudimui</v>
          </cell>
          <cell r="B544">
            <v>2016</v>
          </cell>
          <cell r="D544">
            <v>7</v>
          </cell>
          <cell r="H544">
            <v>1.1999999999999993</v>
          </cell>
        </row>
        <row r="545">
          <cell r="A545" t="str">
            <v>4. Nelaimingų atsitikimų darbe ir profesinių ligų socialiniam draudimui</v>
          </cell>
          <cell r="B545">
            <v>2016</v>
          </cell>
          <cell r="D545">
            <v>7</v>
          </cell>
          <cell r="H545">
            <v>-0.10000000000000009</v>
          </cell>
        </row>
        <row r="546">
          <cell r="A546" t="str">
            <v>5. Lėšos, pervedamos į Prival.sveikatos draudimo fondą</v>
          </cell>
          <cell r="B546">
            <v>2016</v>
          </cell>
          <cell r="D546">
            <v>7</v>
          </cell>
          <cell r="H546">
            <v>0</v>
          </cell>
        </row>
        <row r="547">
          <cell r="A547" t="str">
            <v>6. Lėšos, pervedamos į pensijų fondus</v>
          </cell>
          <cell r="B547">
            <v>2016</v>
          </cell>
          <cell r="D547">
            <v>7</v>
          </cell>
          <cell r="H547">
            <v>-0.39999999999999858</v>
          </cell>
        </row>
        <row r="548">
          <cell r="A548" t="str">
            <v>7. Neatgautinos ir abejotinai atgautinos sumos</v>
          </cell>
          <cell r="B548">
            <v>2016</v>
          </cell>
          <cell r="D548">
            <v>7</v>
          </cell>
          <cell r="H548">
            <v>0</v>
          </cell>
        </row>
        <row r="549">
          <cell r="A549" t="str">
            <v>8.1. Veiklos sąnaudos</v>
          </cell>
          <cell r="B549">
            <v>2016</v>
          </cell>
          <cell r="D549">
            <v>7</v>
          </cell>
          <cell r="H549">
            <v>-2.5</v>
          </cell>
        </row>
        <row r="550">
          <cell r="A550" t="str">
            <v>8.2. Palūkanos bei paskolų aptarnavimas</v>
          </cell>
          <cell r="B550">
            <v>2016</v>
          </cell>
          <cell r="D550">
            <v>7</v>
          </cell>
          <cell r="H550">
            <v>1.0999999999999996</v>
          </cell>
        </row>
        <row r="551">
          <cell r="A551" t="str">
            <v>9. Išlaidos investicinei veiklai</v>
          </cell>
          <cell r="B551">
            <v>2016</v>
          </cell>
          <cell r="D551">
            <v>7</v>
          </cell>
          <cell r="H551">
            <v>0.2</v>
          </cell>
        </row>
        <row r="552">
          <cell r="A552" t="str">
            <v>1. Pensijų draudimui</v>
          </cell>
          <cell r="B552">
            <v>2016</v>
          </cell>
          <cell r="D552">
            <v>8</v>
          </cell>
          <cell r="H552">
            <v>-2.6999999999999886</v>
          </cell>
        </row>
        <row r="553">
          <cell r="A553" t="str">
            <v>2. Ligos ir motinystės (tėvystės) draudimui</v>
          </cell>
          <cell r="B553">
            <v>2016</v>
          </cell>
          <cell r="D553">
            <v>8</v>
          </cell>
          <cell r="H553">
            <v>-0.20000000000000284</v>
          </cell>
        </row>
        <row r="554">
          <cell r="A554" t="str">
            <v>3. Nedarbo socialiniam draudimui</v>
          </cell>
          <cell r="B554">
            <v>2016</v>
          </cell>
          <cell r="D554">
            <v>8</v>
          </cell>
          <cell r="H554">
            <v>0.29999999999999893</v>
          </cell>
        </row>
        <row r="555">
          <cell r="A555" t="str">
            <v>4. Nelaimingų atsitikimų darbe ir profesinių ligų socialiniam draudimui</v>
          </cell>
          <cell r="B555">
            <v>2016</v>
          </cell>
          <cell r="D555">
            <v>8</v>
          </cell>
          <cell r="H555">
            <v>0</v>
          </cell>
        </row>
        <row r="556">
          <cell r="A556" t="str">
            <v>5. Lėšos, pervedamos į Prival.sveikatos draudimo fondą</v>
          </cell>
          <cell r="B556">
            <v>2016</v>
          </cell>
          <cell r="D556">
            <v>8</v>
          </cell>
          <cell r="H556">
            <v>0</v>
          </cell>
        </row>
        <row r="557">
          <cell r="A557" t="str">
            <v>6. Lėšos, pervedamos į pensijų fondus</v>
          </cell>
          <cell r="B557">
            <v>2016</v>
          </cell>
          <cell r="D557">
            <v>8</v>
          </cell>
          <cell r="H557">
            <v>0</v>
          </cell>
        </row>
        <row r="558">
          <cell r="A558" t="str">
            <v>7. Neatgautinos ir abejotinai atgautinos sumos</v>
          </cell>
          <cell r="B558">
            <v>2016</v>
          </cell>
          <cell r="D558">
            <v>8</v>
          </cell>
          <cell r="H558">
            <v>0</v>
          </cell>
        </row>
        <row r="559">
          <cell r="A559" t="str">
            <v>8.1. Veiklos sąnaudos</v>
          </cell>
          <cell r="B559">
            <v>2016</v>
          </cell>
          <cell r="D559">
            <v>8</v>
          </cell>
          <cell r="H559">
            <v>0</v>
          </cell>
        </row>
        <row r="560">
          <cell r="A560" t="str">
            <v>8.2. Palūkanos bei paskolų aptarnavimas</v>
          </cell>
          <cell r="B560">
            <v>2016</v>
          </cell>
          <cell r="D560">
            <v>8</v>
          </cell>
          <cell r="H560">
            <v>-1.4000000000000004</v>
          </cell>
        </row>
        <row r="561">
          <cell r="A561" t="str">
            <v>9. Išlaidos investicinei veiklai</v>
          </cell>
          <cell r="B561">
            <v>2016</v>
          </cell>
          <cell r="D561">
            <v>8</v>
          </cell>
          <cell r="H561">
            <v>0</v>
          </cell>
        </row>
        <row r="562">
          <cell r="A562" t="str">
            <v>1. Pensijų draudimui</v>
          </cell>
          <cell r="B562">
            <v>2016</v>
          </cell>
          <cell r="D562">
            <v>9</v>
          </cell>
          <cell r="H562">
            <v>0</v>
          </cell>
        </row>
        <row r="563">
          <cell r="A563" t="str">
            <v>2. Ligos ir motinystės (tėvystės) draudimui</v>
          </cell>
          <cell r="B563">
            <v>2016</v>
          </cell>
          <cell r="D563">
            <v>9</v>
          </cell>
          <cell r="H563">
            <v>1.7000000000000028</v>
          </cell>
        </row>
        <row r="564">
          <cell r="A564" t="str">
            <v>3. Nedarbo socialiniam draudimui</v>
          </cell>
          <cell r="B564">
            <v>2016</v>
          </cell>
          <cell r="D564">
            <v>9</v>
          </cell>
          <cell r="H564">
            <v>-0.19999999999999929</v>
          </cell>
        </row>
        <row r="565">
          <cell r="A565" t="str">
            <v>4. Nelaimingų atsitikimų darbe ir profesinių ligų socialiniam draudimui</v>
          </cell>
          <cell r="B565">
            <v>2016</v>
          </cell>
          <cell r="D565">
            <v>9</v>
          </cell>
          <cell r="H565">
            <v>0.30000000000000004</v>
          </cell>
        </row>
        <row r="566">
          <cell r="A566" t="str">
            <v>5. Lėšos, pervedamos į Prival.sveikatos draudimo fondą</v>
          </cell>
          <cell r="B566">
            <v>2016</v>
          </cell>
          <cell r="D566">
            <v>9</v>
          </cell>
          <cell r="H566">
            <v>0</v>
          </cell>
        </row>
        <row r="567">
          <cell r="A567" t="str">
            <v>6. Lėšos, pervedamos į pensijų fondus</v>
          </cell>
          <cell r="B567">
            <v>2016</v>
          </cell>
          <cell r="D567">
            <v>9</v>
          </cell>
          <cell r="H567">
            <v>0.69999999999999929</v>
          </cell>
        </row>
        <row r="568">
          <cell r="A568" t="str">
            <v>7. Neatgautinos ir abejotinai atgautinos sumos</v>
          </cell>
          <cell r="B568">
            <v>2016</v>
          </cell>
          <cell r="D568">
            <v>9</v>
          </cell>
          <cell r="H568">
            <v>0</v>
          </cell>
        </row>
        <row r="569">
          <cell r="A569" t="str">
            <v>8.1. Veiklos sąnaudos</v>
          </cell>
          <cell r="B569">
            <v>2016</v>
          </cell>
          <cell r="D569">
            <v>9</v>
          </cell>
          <cell r="H569">
            <v>1.8000000000000007</v>
          </cell>
        </row>
        <row r="570">
          <cell r="A570" t="str">
            <v>8.2. Palūkanos bei paskolų aptarnavimas</v>
          </cell>
          <cell r="B570">
            <v>2016</v>
          </cell>
          <cell r="D570">
            <v>9</v>
          </cell>
          <cell r="H570">
            <v>-4.2999999999999989</v>
          </cell>
        </row>
        <row r="571">
          <cell r="A571" t="str">
            <v>9. Išlaidos investicinei veiklai</v>
          </cell>
          <cell r="B571">
            <v>2016</v>
          </cell>
          <cell r="D571">
            <v>9</v>
          </cell>
          <cell r="H571">
            <v>-2.5</v>
          </cell>
        </row>
        <row r="572">
          <cell r="A572" t="str">
            <v>1. Pensijų draudimui</v>
          </cell>
          <cell r="B572">
            <v>2016</v>
          </cell>
          <cell r="D572">
            <v>10</v>
          </cell>
          <cell r="H572">
            <v>-0.40000000000000568</v>
          </cell>
        </row>
        <row r="573">
          <cell r="A573" t="str">
            <v>2. Ligos ir motinystės (tėvystės) draudimui</v>
          </cell>
          <cell r="B573">
            <v>2016</v>
          </cell>
          <cell r="D573">
            <v>10</v>
          </cell>
          <cell r="H573">
            <v>0.30000000000000426</v>
          </cell>
        </row>
        <row r="574">
          <cell r="A574" t="str">
            <v>3. Nedarbo socialiniam draudimui</v>
          </cell>
          <cell r="B574">
            <v>2016</v>
          </cell>
          <cell r="D574">
            <v>10</v>
          </cell>
          <cell r="H574">
            <v>-9.9999999999999645E-2</v>
          </cell>
        </row>
        <row r="575">
          <cell r="A575" t="str">
            <v>4. Nelaimingų atsitikimų darbe ir profesinių ligų socialiniam draudimui</v>
          </cell>
          <cell r="B575">
            <v>2016</v>
          </cell>
          <cell r="D575">
            <v>10</v>
          </cell>
          <cell r="H575">
            <v>0</v>
          </cell>
        </row>
        <row r="576">
          <cell r="A576" t="str">
            <v>5. Lėšos, pervedamos į Prival.sveikatos draudimo fondą</v>
          </cell>
          <cell r="B576">
            <v>2016</v>
          </cell>
          <cell r="D576">
            <v>10</v>
          </cell>
          <cell r="H576">
            <v>0</v>
          </cell>
        </row>
        <row r="577">
          <cell r="A577" t="str">
            <v>6. Lėšos, pervedamos į pensijų fondus</v>
          </cell>
          <cell r="B577">
            <v>2016</v>
          </cell>
          <cell r="D577">
            <v>10</v>
          </cell>
          <cell r="H577">
            <v>0.29999999999999893</v>
          </cell>
        </row>
        <row r="578">
          <cell r="A578" t="str">
            <v>7. Neatgautinos ir abejotinai atgautinos sumos</v>
          </cell>
          <cell r="B578">
            <v>2016</v>
          </cell>
          <cell r="D578">
            <v>10</v>
          </cell>
          <cell r="H578">
            <v>0</v>
          </cell>
        </row>
        <row r="579">
          <cell r="A579" t="str">
            <v>8.1. Veiklos sąnaudos</v>
          </cell>
          <cell r="B579">
            <v>2016</v>
          </cell>
          <cell r="D579">
            <v>10</v>
          </cell>
          <cell r="H579">
            <v>0</v>
          </cell>
        </row>
        <row r="580">
          <cell r="A580" t="str">
            <v>8.2. Palūkanos bei paskolų aptarnavimas</v>
          </cell>
          <cell r="B580">
            <v>2016</v>
          </cell>
          <cell r="D580">
            <v>10</v>
          </cell>
          <cell r="H580">
            <v>-1.6999999999999993</v>
          </cell>
        </row>
        <row r="581">
          <cell r="A581" t="str">
            <v>9. Išlaidos investicinei veiklai</v>
          </cell>
          <cell r="B581">
            <v>2016</v>
          </cell>
          <cell r="D581">
            <v>10</v>
          </cell>
          <cell r="H581">
            <v>0</v>
          </cell>
        </row>
        <row r="582">
          <cell r="A582" t="str">
            <v>1. Pensijų draudimui</v>
          </cell>
          <cell r="B582">
            <v>2016</v>
          </cell>
          <cell r="D582">
            <v>11</v>
          </cell>
          <cell r="H582">
            <v>-1.1999999999999886</v>
          </cell>
        </row>
        <row r="583">
          <cell r="A583" t="str">
            <v>2. Ligos ir motinystės (tėvystės) draudimui</v>
          </cell>
          <cell r="B583">
            <v>2016</v>
          </cell>
          <cell r="D583">
            <v>11</v>
          </cell>
          <cell r="H583">
            <v>-7.5</v>
          </cell>
        </row>
        <row r="584">
          <cell r="A584" t="str">
            <v>3. Nedarbo socialiniam draudimui</v>
          </cell>
          <cell r="B584">
            <v>2016</v>
          </cell>
          <cell r="D584">
            <v>11</v>
          </cell>
          <cell r="H584">
            <v>0.30000000000000071</v>
          </cell>
        </row>
        <row r="585">
          <cell r="A585" t="str">
            <v>4. Nelaimingų atsitikimų darbe ir profesinių ligų socialiniam draudimui</v>
          </cell>
          <cell r="B585">
            <v>2016</v>
          </cell>
          <cell r="D585">
            <v>11</v>
          </cell>
          <cell r="H585">
            <v>-0.30000000000000004</v>
          </cell>
        </row>
        <row r="586">
          <cell r="A586" t="str">
            <v>5. Lėšos, pervedamos į Prival.sveikatos draudimo fondą</v>
          </cell>
          <cell r="B586">
            <v>2016</v>
          </cell>
          <cell r="D586">
            <v>11</v>
          </cell>
          <cell r="H586">
            <v>0</v>
          </cell>
        </row>
        <row r="587">
          <cell r="A587" t="str">
            <v>6. Lėšos, pervedamos į pensijų fondus</v>
          </cell>
          <cell r="B587">
            <v>2016</v>
          </cell>
          <cell r="D587">
            <v>11</v>
          </cell>
          <cell r="H587">
            <v>0.29999999999999893</v>
          </cell>
        </row>
        <row r="588">
          <cell r="A588" t="str">
            <v>7. Neatgautinos ir abejotinai atgautinos sumos</v>
          </cell>
          <cell r="B588">
            <v>2016</v>
          </cell>
          <cell r="D588">
            <v>11</v>
          </cell>
          <cell r="H588">
            <v>0</v>
          </cell>
        </row>
        <row r="589">
          <cell r="A589" t="str">
            <v>8.1. Veiklos sąnaudos</v>
          </cell>
          <cell r="B589">
            <v>2016</v>
          </cell>
          <cell r="D589">
            <v>11</v>
          </cell>
          <cell r="H589">
            <v>0</v>
          </cell>
        </row>
        <row r="590">
          <cell r="A590" t="str">
            <v>8.2. Palūkanos bei paskolų aptarnavimas</v>
          </cell>
          <cell r="B590">
            <v>2016</v>
          </cell>
          <cell r="D590">
            <v>11</v>
          </cell>
          <cell r="H590">
            <v>-2</v>
          </cell>
        </row>
        <row r="591">
          <cell r="A591" t="str">
            <v>9. Išlaidos investicinei veiklai</v>
          </cell>
          <cell r="B591">
            <v>2016</v>
          </cell>
          <cell r="D591">
            <v>11</v>
          </cell>
          <cell r="H591">
            <v>0.1</v>
          </cell>
        </row>
        <row r="592">
          <cell r="A592" t="str">
            <v>1. Pensijų draudimui</v>
          </cell>
          <cell r="B592">
            <v>2016</v>
          </cell>
          <cell r="D592">
            <v>12</v>
          </cell>
          <cell r="H592">
            <v>-1.2999999999999829</v>
          </cell>
        </row>
        <row r="593">
          <cell r="A593" t="str">
            <v>2. Ligos ir motinystės (tėvystės) draudimui</v>
          </cell>
          <cell r="B593">
            <v>2016</v>
          </cell>
          <cell r="D593">
            <v>12</v>
          </cell>
          <cell r="H593">
            <v>2.3999999999999986</v>
          </cell>
        </row>
        <row r="594">
          <cell r="A594" t="str">
            <v>3. Nedarbo socialiniam draudimui</v>
          </cell>
          <cell r="B594">
            <v>2016</v>
          </cell>
          <cell r="D594">
            <v>12</v>
          </cell>
          <cell r="H594">
            <v>-1.2000000000000002</v>
          </cell>
        </row>
        <row r="595">
          <cell r="A595" t="str">
            <v>4. Nelaimingų atsitikimų darbe ir profesinių ligų socialiniam draudimui</v>
          </cell>
          <cell r="B595">
            <v>2016</v>
          </cell>
          <cell r="D595">
            <v>12</v>
          </cell>
          <cell r="H595">
            <v>-0.30000000000000004</v>
          </cell>
        </row>
        <row r="596">
          <cell r="A596" t="str">
            <v>5. Lėšos, pervedamos į Prival.sveikatos draudimo fondą</v>
          </cell>
          <cell r="B596">
            <v>2016</v>
          </cell>
          <cell r="D596">
            <v>12</v>
          </cell>
          <cell r="H596">
            <v>0</v>
          </cell>
        </row>
        <row r="597">
          <cell r="A597" t="str">
            <v>6. Lėšos, pervedamos į pensijų fondus</v>
          </cell>
          <cell r="B597">
            <v>2016</v>
          </cell>
          <cell r="D597">
            <v>12</v>
          </cell>
          <cell r="H597">
            <v>0.5</v>
          </cell>
        </row>
        <row r="598">
          <cell r="A598" t="str">
            <v>7. Neatgautinos ir abejotinai atgautinos sumos</v>
          </cell>
          <cell r="B598">
            <v>2016</v>
          </cell>
          <cell r="D598">
            <v>12</v>
          </cell>
          <cell r="H598">
            <v>0</v>
          </cell>
        </row>
        <row r="599">
          <cell r="A599" t="str">
            <v>8.1. Veiklos sąnaudos</v>
          </cell>
          <cell r="B599">
            <v>2016</v>
          </cell>
          <cell r="D599">
            <v>12</v>
          </cell>
          <cell r="H599">
            <v>0</v>
          </cell>
        </row>
        <row r="600">
          <cell r="A600" t="str">
            <v>8.2. Palūkanos bei paskolų aptarnavimas</v>
          </cell>
          <cell r="B600">
            <v>2016</v>
          </cell>
          <cell r="D600">
            <v>12</v>
          </cell>
          <cell r="H600">
            <v>-2</v>
          </cell>
        </row>
        <row r="601">
          <cell r="A601" t="str">
            <v>9. Išlaidos investicinei veiklai</v>
          </cell>
          <cell r="B601">
            <v>2016</v>
          </cell>
          <cell r="D601">
            <v>12</v>
          </cell>
          <cell r="H601">
            <v>-0.39999999999999991</v>
          </cell>
        </row>
        <row r="602">
          <cell r="A602" t="str">
            <v>1. Pensijų draudimui</v>
          </cell>
          <cell r="B602">
            <v>2017</v>
          </cell>
          <cell r="D602">
            <v>1</v>
          </cell>
          <cell r="H602">
            <v>-1.8000000000000114</v>
          </cell>
        </row>
        <row r="603">
          <cell r="A603" t="str">
            <v>2. Ligos ir motinystės (tėvystės) draudimui</v>
          </cell>
          <cell r="B603">
            <v>2017</v>
          </cell>
          <cell r="D603">
            <v>1</v>
          </cell>
          <cell r="H603">
            <v>1.2999999999999972</v>
          </cell>
        </row>
        <row r="604">
          <cell r="A604" t="str">
            <v>3. Nedarbo socialiniam draudimui</v>
          </cell>
          <cell r="B604">
            <v>2017</v>
          </cell>
          <cell r="D604">
            <v>1</v>
          </cell>
          <cell r="H604">
            <v>-3.3000000000000007</v>
          </cell>
        </row>
        <row r="605">
          <cell r="A605" t="str">
            <v>4. Nelaimingų atsitikimų darbe ir profesinių ligų socialiniam draudimui</v>
          </cell>
          <cell r="B605">
            <v>2017</v>
          </cell>
          <cell r="D605">
            <v>1</v>
          </cell>
          <cell r="H605">
            <v>0.19999999999999996</v>
          </cell>
        </row>
        <row r="606">
          <cell r="A606" t="str">
            <v>5. Lėšos, pervedamos į Prival.sveikatos draudimo fondą</v>
          </cell>
          <cell r="B606">
            <v>2017</v>
          </cell>
          <cell r="D606">
            <v>1</v>
          </cell>
          <cell r="H606">
            <v>0</v>
          </cell>
        </row>
        <row r="607">
          <cell r="A607" t="str">
            <v>6. Lėšos, pervedamos į pensijų fondus</v>
          </cell>
          <cell r="B607">
            <v>2017</v>
          </cell>
          <cell r="D607">
            <v>1</v>
          </cell>
          <cell r="H607">
            <v>0</v>
          </cell>
        </row>
        <row r="608">
          <cell r="A608" t="str">
            <v>7. Neatgautinos ir abejotinai atgautinos sumos</v>
          </cell>
          <cell r="B608">
            <v>2017</v>
          </cell>
          <cell r="D608">
            <v>1</v>
          </cell>
          <cell r="H608">
            <v>0</v>
          </cell>
        </row>
        <row r="609">
          <cell r="A609" t="str">
            <v>8.1. Veiklos sąnaudos</v>
          </cell>
          <cell r="B609">
            <v>2017</v>
          </cell>
          <cell r="D609">
            <v>1</v>
          </cell>
          <cell r="H609">
            <v>-1</v>
          </cell>
        </row>
        <row r="610">
          <cell r="A610" t="str">
            <v>8.2. Palūkanos bei paskolų aptarnavimas</v>
          </cell>
          <cell r="B610">
            <v>2017</v>
          </cell>
          <cell r="D610">
            <v>1</v>
          </cell>
          <cell r="H610">
            <v>4.3</v>
          </cell>
        </row>
        <row r="611">
          <cell r="A611" t="str">
            <v>9. Išlaidos investicinei veiklai</v>
          </cell>
          <cell r="B611">
            <v>2017</v>
          </cell>
          <cell r="D611">
            <v>1</v>
          </cell>
          <cell r="H611">
            <v>0</v>
          </cell>
        </row>
        <row r="612">
          <cell r="A612" t="str">
            <v>1. Pensijų draudimui</v>
          </cell>
          <cell r="B612">
            <v>2017</v>
          </cell>
          <cell r="D612">
            <v>2</v>
          </cell>
          <cell r="H612">
            <v>-1.3000000000000114</v>
          </cell>
        </row>
        <row r="613">
          <cell r="A613" t="str">
            <v>2. Ligos ir motinystės (tėvystės) draudimui</v>
          </cell>
          <cell r="B613">
            <v>2017</v>
          </cell>
          <cell r="D613">
            <v>2</v>
          </cell>
          <cell r="H613">
            <v>-2.2000000000000028</v>
          </cell>
        </row>
        <row r="614">
          <cell r="A614" t="str">
            <v>3. Nedarbo socialiniam draudimui</v>
          </cell>
          <cell r="B614">
            <v>2017</v>
          </cell>
          <cell r="D614">
            <v>2</v>
          </cell>
          <cell r="H614">
            <v>-1.8000000000000007</v>
          </cell>
        </row>
        <row r="615">
          <cell r="A615" t="str">
            <v>4. Nelaimingų atsitikimų darbe ir profesinių ligų socialiniam draudimui</v>
          </cell>
          <cell r="B615">
            <v>2017</v>
          </cell>
          <cell r="D615">
            <v>2</v>
          </cell>
          <cell r="H615">
            <v>0.30000000000000004</v>
          </cell>
        </row>
        <row r="616">
          <cell r="A616" t="str">
            <v>5. Lėšos, pervedamos į Prival.sveikatos draudimo fondą</v>
          </cell>
          <cell r="B616">
            <v>2017</v>
          </cell>
          <cell r="D616">
            <v>2</v>
          </cell>
          <cell r="H616">
            <v>0</v>
          </cell>
        </row>
        <row r="617">
          <cell r="A617" t="str">
            <v>6. Lėšos, pervedamos į pensijų fondus</v>
          </cell>
          <cell r="B617">
            <v>2017</v>
          </cell>
          <cell r="D617">
            <v>2</v>
          </cell>
          <cell r="H617">
            <v>-9.9999999999999645E-2</v>
          </cell>
        </row>
        <row r="618">
          <cell r="A618" t="str">
            <v>7. Neatgautinos ir abejotinai atgautinos sumos</v>
          </cell>
          <cell r="B618">
            <v>2017</v>
          </cell>
          <cell r="D618">
            <v>2</v>
          </cell>
          <cell r="H618">
            <v>0</v>
          </cell>
        </row>
        <row r="619">
          <cell r="A619" t="str">
            <v>8.1. Veiklos sąnaudos</v>
          </cell>
          <cell r="B619">
            <v>2017</v>
          </cell>
          <cell r="D619">
            <v>2</v>
          </cell>
          <cell r="H619">
            <v>-1</v>
          </cell>
        </row>
        <row r="620">
          <cell r="A620" t="str">
            <v>8.2. Palūkanos bei paskolų aptarnavimas</v>
          </cell>
          <cell r="B620">
            <v>2017</v>
          </cell>
          <cell r="D620">
            <v>2</v>
          </cell>
          <cell r="H620">
            <v>3.2</v>
          </cell>
        </row>
        <row r="621">
          <cell r="A621" t="str">
            <v>9. Išlaidos investicinei veiklai</v>
          </cell>
          <cell r="B621">
            <v>2017</v>
          </cell>
          <cell r="D621">
            <v>2</v>
          </cell>
          <cell r="H621">
            <v>0</v>
          </cell>
        </row>
        <row r="622">
          <cell r="A622" t="str">
            <v>1. Pensijų draudimui</v>
          </cell>
          <cell r="B622">
            <v>2017</v>
          </cell>
          <cell r="D622">
            <v>3</v>
          </cell>
          <cell r="H622">
            <v>-2.3000000000000114</v>
          </cell>
        </row>
        <row r="623">
          <cell r="A623" t="str">
            <v>2. Ligos ir motinystės (tėvystės) draudimui</v>
          </cell>
          <cell r="B623">
            <v>2017</v>
          </cell>
          <cell r="D623">
            <v>3</v>
          </cell>
          <cell r="H623">
            <v>-1.2999999999999972</v>
          </cell>
        </row>
        <row r="624">
          <cell r="A624" t="str">
            <v>3. Nedarbo socialiniam draudimui</v>
          </cell>
          <cell r="B624">
            <v>2017</v>
          </cell>
          <cell r="D624">
            <v>3</v>
          </cell>
          <cell r="H624">
            <v>-0.29999999999999893</v>
          </cell>
        </row>
        <row r="625">
          <cell r="A625" t="str">
            <v>4. Nelaimingų atsitikimų darbe ir profesinių ligų socialiniam draudimui</v>
          </cell>
          <cell r="B625">
            <v>2017</v>
          </cell>
          <cell r="D625">
            <v>3</v>
          </cell>
          <cell r="H625">
            <v>0.8</v>
          </cell>
        </row>
        <row r="626">
          <cell r="A626" t="str">
            <v>5. Lėšos, pervedamos į Prival.sveikatos draudimo fondą</v>
          </cell>
          <cell r="B626">
            <v>2017</v>
          </cell>
          <cell r="D626">
            <v>3</v>
          </cell>
          <cell r="H626">
            <v>0</v>
          </cell>
        </row>
        <row r="627">
          <cell r="A627" t="str">
            <v>6. Lėšos, pervedamos į pensijų fondus</v>
          </cell>
          <cell r="B627">
            <v>2017</v>
          </cell>
          <cell r="D627">
            <v>3</v>
          </cell>
          <cell r="H627">
            <v>-0.90000000000000036</v>
          </cell>
        </row>
        <row r="628">
          <cell r="A628" t="str">
            <v>7. Neatgautinos ir abejotinai atgautinos sumos</v>
          </cell>
          <cell r="B628">
            <v>2017</v>
          </cell>
          <cell r="D628">
            <v>3</v>
          </cell>
          <cell r="H628">
            <v>0</v>
          </cell>
        </row>
        <row r="629">
          <cell r="A629" t="str">
            <v>8.1. Veiklos sąnaudos</v>
          </cell>
          <cell r="B629">
            <v>2017</v>
          </cell>
          <cell r="D629">
            <v>3</v>
          </cell>
          <cell r="H629">
            <v>0.40000000000000036</v>
          </cell>
        </row>
        <row r="630">
          <cell r="A630" t="str">
            <v>8.2. Palūkanos bei paskolų aptarnavimas</v>
          </cell>
          <cell r="B630">
            <v>2017</v>
          </cell>
          <cell r="D630">
            <v>3</v>
          </cell>
          <cell r="H630">
            <v>3.8999999999999995</v>
          </cell>
        </row>
        <row r="631">
          <cell r="A631" t="str">
            <v>9. Išlaidos investicinei veiklai</v>
          </cell>
          <cell r="B631">
            <v>2017</v>
          </cell>
          <cell r="D631">
            <v>3</v>
          </cell>
          <cell r="H631">
            <v>-2</v>
          </cell>
        </row>
        <row r="632">
          <cell r="A632" t="str">
            <v>1. Pensijų draudimui</v>
          </cell>
          <cell r="B632">
            <v>2017</v>
          </cell>
          <cell r="D632">
            <v>4</v>
          </cell>
          <cell r="H632">
            <v>-1.6000000000000227</v>
          </cell>
        </row>
        <row r="633">
          <cell r="A633" t="str">
            <v>2. Ligos ir motinystės (tėvystės) draudimui</v>
          </cell>
          <cell r="B633">
            <v>2017</v>
          </cell>
          <cell r="D633">
            <v>4</v>
          </cell>
          <cell r="H633">
            <v>-4</v>
          </cell>
        </row>
        <row r="634">
          <cell r="A634" t="str">
            <v>3. Nedarbo socialiniam draudimui</v>
          </cell>
          <cell r="B634">
            <v>2017</v>
          </cell>
          <cell r="D634">
            <v>4</v>
          </cell>
          <cell r="H634">
            <v>0.19999999999999929</v>
          </cell>
        </row>
        <row r="635">
          <cell r="A635" t="str">
            <v>4. Nelaimingų atsitikimų darbe ir profesinių ligų socialiniam draudimui</v>
          </cell>
          <cell r="B635">
            <v>2017</v>
          </cell>
          <cell r="D635">
            <v>4</v>
          </cell>
          <cell r="H635">
            <v>0.5</v>
          </cell>
        </row>
        <row r="636">
          <cell r="A636" t="str">
            <v>5. Lėšos, pervedamos į Prival.sveikatos draudimo fondą</v>
          </cell>
          <cell r="B636">
            <v>2017</v>
          </cell>
          <cell r="D636">
            <v>4</v>
          </cell>
          <cell r="H636">
            <v>0</v>
          </cell>
        </row>
        <row r="637">
          <cell r="A637" t="str">
            <v>6. Lėšos, pervedamos į pensijų fondus</v>
          </cell>
          <cell r="B637">
            <v>2017</v>
          </cell>
          <cell r="D637">
            <v>4</v>
          </cell>
          <cell r="H637">
            <v>-9.9999999999999645E-2</v>
          </cell>
        </row>
        <row r="638">
          <cell r="A638" t="str">
            <v>7. Neatgautinos ir abejotinai atgautinos sumos</v>
          </cell>
          <cell r="B638">
            <v>2017</v>
          </cell>
          <cell r="D638">
            <v>4</v>
          </cell>
          <cell r="H638">
            <v>0</v>
          </cell>
        </row>
        <row r="639">
          <cell r="A639" t="str">
            <v>8.1. Veiklos sąnaudos</v>
          </cell>
          <cell r="B639">
            <v>2017</v>
          </cell>
          <cell r="D639">
            <v>4</v>
          </cell>
          <cell r="H639">
            <v>-0.5</v>
          </cell>
        </row>
        <row r="640">
          <cell r="A640" t="str">
            <v>8.2. Palūkanos bei paskolų aptarnavimas</v>
          </cell>
          <cell r="B640">
            <v>2017</v>
          </cell>
          <cell r="D640">
            <v>4</v>
          </cell>
          <cell r="H640">
            <v>3.8999999999999995</v>
          </cell>
        </row>
        <row r="641">
          <cell r="A641" t="str">
            <v>9. Išlaidos investicinei veiklai</v>
          </cell>
          <cell r="B641">
            <v>2017</v>
          </cell>
          <cell r="D641">
            <v>4</v>
          </cell>
          <cell r="H641">
            <v>0.1</v>
          </cell>
        </row>
        <row r="642">
          <cell r="A642" t="str">
            <v>1. Pensijų draudimui</v>
          </cell>
          <cell r="B642">
            <v>2017</v>
          </cell>
          <cell r="D642">
            <v>5</v>
          </cell>
          <cell r="H642">
            <v>-1</v>
          </cell>
        </row>
        <row r="643">
          <cell r="A643" t="str">
            <v>2. Ligos ir motinystės (tėvystės) draudimui</v>
          </cell>
          <cell r="B643">
            <v>2017</v>
          </cell>
          <cell r="D643">
            <v>5</v>
          </cell>
          <cell r="H643">
            <v>-1.6000000000000014</v>
          </cell>
        </row>
        <row r="644">
          <cell r="A644" t="str">
            <v>3. Nedarbo socialiniam draudimui</v>
          </cell>
          <cell r="B644">
            <v>2017</v>
          </cell>
          <cell r="D644">
            <v>5</v>
          </cell>
          <cell r="H644">
            <v>1.4000000000000004</v>
          </cell>
        </row>
        <row r="645">
          <cell r="A645" t="str">
            <v>4. Nelaimingų atsitikimų darbe ir profesinių ligų socialiniam draudimui</v>
          </cell>
          <cell r="B645">
            <v>2017</v>
          </cell>
          <cell r="D645">
            <v>5</v>
          </cell>
          <cell r="H645">
            <v>0.5</v>
          </cell>
        </row>
        <row r="646">
          <cell r="A646" t="str">
            <v>5. Lėšos, pervedamos į Prival.sveikatos draudimo fondą</v>
          </cell>
          <cell r="B646">
            <v>2017</v>
          </cell>
          <cell r="D646">
            <v>5</v>
          </cell>
          <cell r="H646">
            <v>0</v>
          </cell>
        </row>
        <row r="647">
          <cell r="A647" t="str">
            <v>6. Lėšos, pervedamos į pensijų fondus</v>
          </cell>
          <cell r="B647">
            <v>2017</v>
          </cell>
          <cell r="D647">
            <v>5</v>
          </cell>
          <cell r="H647">
            <v>0.19999999999999929</v>
          </cell>
        </row>
        <row r="648">
          <cell r="A648" t="str">
            <v>7. Neatgautinos ir abejotinai atgautinos sumos</v>
          </cell>
          <cell r="B648">
            <v>2017</v>
          </cell>
          <cell r="D648">
            <v>5</v>
          </cell>
          <cell r="H648">
            <v>0</v>
          </cell>
        </row>
        <row r="649">
          <cell r="A649" t="str">
            <v>8.1. Veiklos sąnaudos</v>
          </cell>
          <cell r="B649">
            <v>2017</v>
          </cell>
          <cell r="D649">
            <v>5</v>
          </cell>
          <cell r="H649">
            <v>0</v>
          </cell>
        </row>
        <row r="650">
          <cell r="A650" t="str">
            <v>8.2. Palūkanos bei paskolų aptarnavimas</v>
          </cell>
          <cell r="B650">
            <v>2017</v>
          </cell>
          <cell r="D650">
            <v>5</v>
          </cell>
          <cell r="H650">
            <v>3.8999999999999995</v>
          </cell>
        </row>
        <row r="651">
          <cell r="A651" t="str">
            <v>9. Išlaidos investicinei veiklai</v>
          </cell>
          <cell r="B651">
            <v>2017</v>
          </cell>
          <cell r="D651">
            <v>5</v>
          </cell>
          <cell r="H651">
            <v>0</v>
          </cell>
        </row>
        <row r="652">
          <cell r="A652" t="str">
            <v>1. Pensijų draudimui</v>
          </cell>
          <cell r="B652">
            <v>2017</v>
          </cell>
          <cell r="D652">
            <v>6</v>
          </cell>
          <cell r="H652">
            <v>1.5</v>
          </cell>
        </row>
        <row r="653">
          <cell r="A653" t="str">
            <v>2. Ligos ir motinystės (tėvystės) draudimui</v>
          </cell>
          <cell r="B653">
            <v>2017</v>
          </cell>
          <cell r="D653">
            <v>6</v>
          </cell>
          <cell r="H653">
            <v>-1.5999999999999943</v>
          </cell>
        </row>
        <row r="654">
          <cell r="A654" t="str">
            <v>3. Nedarbo socialiniam draudimui</v>
          </cell>
          <cell r="B654">
            <v>2017</v>
          </cell>
          <cell r="D654">
            <v>6</v>
          </cell>
          <cell r="H654">
            <v>1</v>
          </cell>
        </row>
        <row r="655">
          <cell r="A655" t="str">
            <v>4. Nelaimingų atsitikimų darbe ir profesinių ligų socialiniam draudimui</v>
          </cell>
          <cell r="B655">
            <v>2017</v>
          </cell>
          <cell r="D655">
            <v>6</v>
          </cell>
          <cell r="H655">
            <v>0.39999999999999991</v>
          </cell>
        </row>
        <row r="656">
          <cell r="A656" t="str">
            <v>5. Lėšos, pervedamos į Prival.sveikatos draudimo fondą</v>
          </cell>
          <cell r="B656">
            <v>2017</v>
          </cell>
          <cell r="D656">
            <v>6</v>
          </cell>
          <cell r="H656">
            <v>0</v>
          </cell>
        </row>
        <row r="657">
          <cell r="A657" t="str">
            <v>6. Lėšos, pervedamos į pensijų fondus</v>
          </cell>
          <cell r="B657">
            <v>2017</v>
          </cell>
          <cell r="D657">
            <v>6</v>
          </cell>
          <cell r="H657">
            <v>0.5</v>
          </cell>
        </row>
        <row r="658">
          <cell r="A658" t="str">
            <v>7. Neatgautinos ir abejotinai atgautinos sumos</v>
          </cell>
          <cell r="B658">
            <v>2017</v>
          </cell>
          <cell r="D658">
            <v>6</v>
          </cell>
          <cell r="H658">
            <v>0</v>
          </cell>
        </row>
        <row r="659">
          <cell r="A659" t="str">
            <v>8.1. Veiklos sąnaudos</v>
          </cell>
          <cell r="B659">
            <v>2017</v>
          </cell>
          <cell r="D659">
            <v>6</v>
          </cell>
          <cell r="H659">
            <v>-0.70000000000000018</v>
          </cell>
        </row>
        <row r="660">
          <cell r="A660" t="str">
            <v>8.2. Palūkanos bei paskolų aptarnavimas</v>
          </cell>
          <cell r="B660">
            <v>2017</v>
          </cell>
          <cell r="D660">
            <v>6</v>
          </cell>
          <cell r="H660">
            <v>3.6000000000000005</v>
          </cell>
        </row>
        <row r="661">
          <cell r="A661" t="str">
            <v>9. Išlaidos investicinei veiklai</v>
          </cell>
          <cell r="B661">
            <v>2017</v>
          </cell>
          <cell r="D661">
            <v>6</v>
          </cell>
          <cell r="H661">
            <v>-1.2999999999999998</v>
          </cell>
        </row>
        <row r="662">
          <cell r="A662" t="str">
            <v>1. Pensijų draudimui</v>
          </cell>
          <cell r="B662">
            <v>2017</v>
          </cell>
          <cell r="D662">
            <v>7</v>
          </cell>
          <cell r="H662">
            <v>-1.2000000000000171</v>
          </cell>
        </row>
        <row r="663">
          <cell r="A663" t="str">
            <v>2. Ligos ir motinystės (tėvystės) draudimui</v>
          </cell>
          <cell r="B663">
            <v>2017</v>
          </cell>
          <cell r="D663">
            <v>7</v>
          </cell>
          <cell r="H663">
            <v>-1.5</v>
          </cell>
        </row>
        <row r="664">
          <cell r="A664" t="str">
            <v>3. Nedarbo socialiniam draudimui</v>
          </cell>
          <cell r="B664">
            <v>2017</v>
          </cell>
          <cell r="D664">
            <v>7</v>
          </cell>
          <cell r="H664">
            <v>-2.8000000000000007</v>
          </cell>
        </row>
        <row r="665">
          <cell r="A665" t="str">
            <v>4. Nelaimingų atsitikimų darbe ir profesinių ligų socialiniam draudimui</v>
          </cell>
          <cell r="B665">
            <v>2017</v>
          </cell>
          <cell r="D665">
            <v>7</v>
          </cell>
          <cell r="H665">
            <v>0.39999999999999991</v>
          </cell>
        </row>
        <row r="666">
          <cell r="A666" t="str">
            <v>5. Lėšos, pervedamos į Prival.sveikatos draudimo fondą</v>
          </cell>
          <cell r="B666">
            <v>2017</v>
          </cell>
          <cell r="D666">
            <v>7</v>
          </cell>
          <cell r="H666">
            <v>0</v>
          </cell>
        </row>
        <row r="667">
          <cell r="A667" t="str">
            <v>6. Lėšos, pervedamos į pensijų fondus</v>
          </cell>
          <cell r="B667">
            <v>2017</v>
          </cell>
          <cell r="D667">
            <v>7</v>
          </cell>
          <cell r="H667">
            <v>0.19999999999999929</v>
          </cell>
        </row>
        <row r="668">
          <cell r="A668" t="str">
            <v>7. Neatgautinos ir abejotinai atgautinos sumos</v>
          </cell>
          <cell r="B668">
            <v>2017</v>
          </cell>
          <cell r="D668">
            <v>7</v>
          </cell>
          <cell r="H668">
            <v>0</v>
          </cell>
        </row>
        <row r="669">
          <cell r="A669" t="str">
            <v>8.1. Veiklos sąnaudos</v>
          </cell>
          <cell r="B669">
            <v>2017</v>
          </cell>
          <cell r="D669">
            <v>7</v>
          </cell>
          <cell r="H669">
            <v>0</v>
          </cell>
        </row>
        <row r="670">
          <cell r="A670" t="str">
            <v>8.2. Palūkanos bei paskolų aptarnavimas</v>
          </cell>
          <cell r="B670">
            <v>2017</v>
          </cell>
          <cell r="D670">
            <v>7</v>
          </cell>
          <cell r="H670">
            <v>4.3000000000000007</v>
          </cell>
        </row>
        <row r="671">
          <cell r="A671" t="str">
            <v>9. Išlaidos investicinei veiklai</v>
          </cell>
          <cell r="B671">
            <v>2017</v>
          </cell>
          <cell r="D671">
            <v>7</v>
          </cell>
          <cell r="H671">
            <v>0.2</v>
          </cell>
        </row>
        <row r="672">
          <cell r="A672" t="str">
            <v>1. Pensijų draudimui</v>
          </cell>
          <cell r="B672">
            <v>2017</v>
          </cell>
          <cell r="D672">
            <v>8</v>
          </cell>
          <cell r="H672">
            <v>-1.1999999999999886</v>
          </cell>
        </row>
        <row r="673">
          <cell r="A673" t="str">
            <v>2. Ligos ir motinystės (tėvystės) draudimui</v>
          </cell>
          <cell r="B673">
            <v>2017</v>
          </cell>
          <cell r="D673">
            <v>8</v>
          </cell>
          <cell r="H673">
            <v>-0.89999999999999858</v>
          </cell>
        </row>
        <row r="674">
          <cell r="A674" t="str">
            <v>3. Nedarbo socialiniam draudimui</v>
          </cell>
          <cell r="B674">
            <v>2017</v>
          </cell>
          <cell r="D674">
            <v>8</v>
          </cell>
          <cell r="H674">
            <v>-3.7999999999999989</v>
          </cell>
        </row>
        <row r="675">
          <cell r="A675" t="str">
            <v>4. Nelaimingų atsitikimų darbe ir profesinių ligų socialiniam draudimui</v>
          </cell>
          <cell r="B675">
            <v>2017</v>
          </cell>
          <cell r="D675">
            <v>8</v>
          </cell>
          <cell r="H675">
            <v>0.5</v>
          </cell>
        </row>
        <row r="676">
          <cell r="A676" t="str">
            <v>5. Lėšos, pervedamos į Prival.sveikatos draudimo fondą</v>
          </cell>
          <cell r="B676">
            <v>2017</v>
          </cell>
          <cell r="D676">
            <v>8</v>
          </cell>
          <cell r="H676">
            <v>0</v>
          </cell>
        </row>
        <row r="677">
          <cell r="A677" t="str">
            <v>6. Lėšos, pervedamos į pensijų fondus</v>
          </cell>
          <cell r="B677">
            <v>2017</v>
          </cell>
          <cell r="D677">
            <v>8</v>
          </cell>
          <cell r="H677">
            <v>0.59999999999999964</v>
          </cell>
        </row>
        <row r="678">
          <cell r="A678" t="str">
            <v>7. Neatgautinos ir abejotinai atgautinos sumos</v>
          </cell>
          <cell r="B678">
            <v>2017</v>
          </cell>
          <cell r="D678">
            <v>8</v>
          </cell>
          <cell r="H678">
            <v>0</v>
          </cell>
        </row>
        <row r="679">
          <cell r="A679" t="str">
            <v>8.1. Veiklos sąnaudos</v>
          </cell>
          <cell r="B679">
            <v>2017</v>
          </cell>
          <cell r="D679">
            <v>8</v>
          </cell>
          <cell r="H679">
            <v>0</v>
          </cell>
        </row>
        <row r="680">
          <cell r="A680" t="str">
            <v>8.2. Palūkanos bei paskolų aptarnavimas</v>
          </cell>
          <cell r="B680">
            <v>2017</v>
          </cell>
          <cell r="D680">
            <v>8</v>
          </cell>
          <cell r="H680">
            <v>4.3000000000000007</v>
          </cell>
        </row>
        <row r="681">
          <cell r="A681" t="str">
            <v>9. Išlaidos investicinei veiklai</v>
          </cell>
          <cell r="B681">
            <v>2017</v>
          </cell>
          <cell r="D681">
            <v>8</v>
          </cell>
          <cell r="H681">
            <v>0.1</v>
          </cell>
        </row>
        <row r="682">
          <cell r="A682" t="str">
            <v>1. Pensijų draudimui</v>
          </cell>
          <cell r="B682">
            <v>2017</v>
          </cell>
          <cell r="D682">
            <v>9</v>
          </cell>
          <cell r="H682">
            <v>-2.4000000000000057</v>
          </cell>
        </row>
        <row r="683">
          <cell r="A683" t="str">
            <v>2. Ligos ir motinystės (tėvystės) draudimui</v>
          </cell>
          <cell r="B683">
            <v>2017</v>
          </cell>
          <cell r="D683">
            <v>9</v>
          </cell>
          <cell r="H683">
            <v>2.6999999999999957</v>
          </cell>
        </row>
        <row r="684">
          <cell r="A684" t="str">
            <v>3. Nedarbo socialiniam draudimui</v>
          </cell>
          <cell r="B684">
            <v>2017</v>
          </cell>
          <cell r="D684">
            <v>9</v>
          </cell>
          <cell r="H684">
            <v>-1.7999999999999989</v>
          </cell>
        </row>
        <row r="685">
          <cell r="A685" t="str">
            <v>4. Nelaimingų atsitikimų darbe ir profesinių ligų socialiniam draudimui</v>
          </cell>
          <cell r="B685">
            <v>2017</v>
          </cell>
          <cell r="D685">
            <v>9</v>
          </cell>
          <cell r="H685">
            <v>0.79999999999999982</v>
          </cell>
        </row>
        <row r="686">
          <cell r="A686" t="str">
            <v>5. Lėšos, pervedamos į Prival.sveikatos draudimo fondą</v>
          </cell>
          <cell r="B686">
            <v>2017</v>
          </cell>
          <cell r="D686">
            <v>9</v>
          </cell>
          <cell r="H686">
            <v>0</v>
          </cell>
        </row>
        <row r="687">
          <cell r="A687" t="str">
            <v>6. Lėšos, pervedamos į pensijų fondus</v>
          </cell>
          <cell r="B687">
            <v>2017</v>
          </cell>
          <cell r="D687">
            <v>9</v>
          </cell>
          <cell r="H687">
            <v>-0.80000000000000071</v>
          </cell>
        </row>
        <row r="688">
          <cell r="A688" t="str">
            <v>7. Neatgautinos ir abejotinai atgautinos sumos</v>
          </cell>
          <cell r="B688">
            <v>2017</v>
          </cell>
          <cell r="D688">
            <v>9</v>
          </cell>
          <cell r="H688">
            <v>0</v>
          </cell>
        </row>
        <row r="689">
          <cell r="A689" t="str">
            <v>8.1. Veiklos sąnaudos</v>
          </cell>
          <cell r="B689">
            <v>2017</v>
          </cell>
          <cell r="D689">
            <v>9</v>
          </cell>
          <cell r="H689">
            <v>-0.70000000000000018</v>
          </cell>
        </row>
        <row r="690">
          <cell r="A690" t="str">
            <v>8.2. Palūkanos bei paskolų aptarnavimas</v>
          </cell>
          <cell r="B690">
            <v>2017</v>
          </cell>
          <cell r="D690">
            <v>9</v>
          </cell>
          <cell r="H690">
            <v>2.8999999999999995</v>
          </cell>
        </row>
        <row r="691">
          <cell r="A691" t="str">
            <v>9. Išlaidos investicinei veiklai</v>
          </cell>
          <cell r="B691">
            <v>2017</v>
          </cell>
          <cell r="D691">
            <v>9</v>
          </cell>
          <cell r="H691">
            <v>-4.2</v>
          </cell>
        </row>
        <row r="692">
          <cell r="A692" t="str">
            <v>1. Pensijų draudimui</v>
          </cell>
          <cell r="B692">
            <v>2017</v>
          </cell>
          <cell r="D692">
            <v>10</v>
          </cell>
          <cell r="H692">
            <v>8.5</v>
          </cell>
        </row>
        <row r="693">
          <cell r="A693" t="str">
            <v>2. Ligos ir motinystės (tėvystės) draudimui</v>
          </cell>
          <cell r="B693">
            <v>2017</v>
          </cell>
          <cell r="D693">
            <v>10</v>
          </cell>
          <cell r="H693">
            <v>-0.20000000000000284</v>
          </cell>
        </row>
        <row r="694">
          <cell r="A694" t="str">
            <v>3. Nedarbo socialiniam draudimui</v>
          </cell>
          <cell r="B694">
            <v>2017</v>
          </cell>
          <cell r="D694">
            <v>10</v>
          </cell>
          <cell r="H694">
            <v>-4.0999999999999996</v>
          </cell>
        </row>
        <row r="695">
          <cell r="A695" t="str">
            <v>4. Nelaimingų atsitikimų darbe ir profesinių ligų socialiniam draudimui</v>
          </cell>
          <cell r="B695">
            <v>2017</v>
          </cell>
          <cell r="D695">
            <v>10</v>
          </cell>
          <cell r="H695">
            <v>0.39999999999999991</v>
          </cell>
        </row>
        <row r="696">
          <cell r="A696" t="str">
            <v>5. Lėšos, pervedamos į Prival.sveikatos draudimo fondą</v>
          </cell>
          <cell r="B696">
            <v>2017</v>
          </cell>
          <cell r="D696">
            <v>10</v>
          </cell>
          <cell r="H696">
            <v>0</v>
          </cell>
        </row>
        <row r="697">
          <cell r="A697" t="str">
            <v>6. Lėšos, pervedamos į pensijų fondus</v>
          </cell>
          <cell r="B697">
            <v>2017</v>
          </cell>
          <cell r="D697">
            <v>10</v>
          </cell>
          <cell r="H697">
            <v>0.19999999999999929</v>
          </cell>
        </row>
        <row r="698">
          <cell r="A698" t="str">
            <v>7. Neatgautinos ir abejotinai atgautinos sumos</v>
          </cell>
          <cell r="B698">
            <v>2017</v>
          </cell>
          <cell r="D698">
            <v>10</v>
          </cell>
          <cell r="H698">
            <v>0</v>
          </cell>
        </row>
        <row r="699">
          <cell r="A699" t="str">
            <v>8.1. Veiklos sąnaudos</v>
          </cell>
          <cell r="B699">
            <v>2017</v>
          </cell>
          <cell r="D699">
            <v>10</v>
          </cell>
          <cell r="H699">
            <v>0.40000000000000036</v>
          </cell>
        </row>
        <row r="700">
          <cell r="A700" t="str">
            <v>8.2. Palūkanos bei paskolų aptarnavimas</v>
          </cell>
          <cell r="B700">
            <v>2017</v>
          </cell>
          <cell r="D700">
            <v>10</v>
          </cell>
          <cell r="H700">
            <v>-4.5999999999999996</v>
          </cell>
        </row>
        <row r="701">
          <cell r="A701" t="str">
            <v>9. Išlaidos investicinei veiklai</v>
          </cell>
          <cell r="B701">
            <v>2017</v>
          </cell>
          <cell r="D701">
            <v>10</v>
          </cell>
          <cell r="H701">
            <v>0.1</v>
          </cell>
        </row>
        <row r="702">
          <cell r="A702" t="str">
            <v>1. Pensijų draudimui</v>
          </cell>
          <cell r="B702">
            <v>2017</v>
          </cell>
          <cell r="D702">
            <v>11</v>
          </cell>
          <cell r="H702">
            <v>8.4000000000000057</v>
          </cell>
        </row>
        <row r="703">
          <cell r="A703" t="str">
            <v>2. Ligos ir motinystės (tėvystės) draudimui</v>
          </cell>
          <cell r="B703">
            <v>2017</v>
          </cell>
          <cell r="D703">
            <v>11</v>
          </cell>
          <cell r="H703">
            <v>1.1000000000000014</v>
          </cell>
        </row>
        <row r="704">
          <cell r="A704" t="str">
            <v>3. Nedarbo socialiniam draudimui</v>
          </cell>
          <cell r="B704">
            <v>2017</v>
          </cell>
          <cell r="D704">
            <v>11</v>
          </cell>
          <cell r="H704">
            <v>-4.0999999999999996</v>
          </cell>
        </row>
        <row r="705">
          <cell r="A705" t="str">
            <v>4. Nelaimingų atsitikimų darbe ir profesinių ligų socialiniam draudimui</v>
          </cell>
          <cell r="B705">
            <v>2017</v>
          </cell>
          <cell r="D705">
            <v>11</v>
          </cell>
          <cell r="H705">
            <v>0.40000000000000013</v>
          </cell>
        </row>
        <row r="706">
          <cell r="A706" t="str">
            <v>5. Lėšos, pervedamos į Prival.sveikatos draudimo fondą</v>
          </cell>
          <cell r="B706">
            <v>2017</v>
          </cell>
          <cell r="D706">
            <v>11</v>
          </cell>
          <cell r="H706">
            <v>0</v>
          </cell>
        </row>
        <row r="707">
          <cell r="A707" t="str">
            <v>6. Lėšos, pervedamos į pensijų fondus</v>
          </cell>
          <cell r="B707">
            <v>2017</v>
          </cell>
          <cell r="D707">
            <v>11</v>
          </cell>
          <cell r="H707">
            <v>0.30000000000000071</v>
          </cell>
        </row>
        <row r="708">
          <cell r="A708" t="str">
            <v>7. Neatgautinos ir abejotinai atgautinos sumos</v>
          </cell>
          <cell r="B708">
            <v>2017</v>
          </cell>
          <cell r="D708">
            <v>11</v>
          </cell>
          <cell r="H708">
            <v>0</v>
          </cell>
        </row>
        <row r="709">
          <cell r="A709" t="str">
            <v>8.1. Veiklos sąnaudos</v>
          </cell>
          <cell r="B709">
            <v>2017</v>
          </cell>
          <cell r="D709">
            <v>11</v>
          </cell>
          <cell r="H709">
            <v>1.8999999999999995</v>
          </cell>
        </row>
        <row r="710">
          <cell r="A710" t="str">
            <v>8.2. Palūkanos bei paskolų aptarnavimas</v>
          </cell>
          <cell r="B710">
            <v>2017</v>
          </cell>
          <cell r="D710">
            <v>11</v>
          </cell>
          <cell r="H710">
            <v>-5</v>
          </cell>
        </row>
        <row r="711">
          <cell r="A711" t="str">
            <v>9. Išlaidos investicinei veiklai</v>
          </cell>
          <cell r="B711">
            <v>2017</v>
          </cell>
          <cell r="D711">
            <v>11</v>
          </cell>
          <cell r="H711">
            <v>0</v>
          </cell>
        </row>
        <row r="712">
          <cell r="A712" t="str">
            <v>1. Pensijų draudimui</v>
          </cell>
          <cell r="B712">
            <v>2017</v>
          </cell>
          <cell r="D712">
            <v>12</v>
          </cell>
          <cell r="H712">
            <v>9.3999999999999773</v>
          </cell>
        </row>
        <row r="713">
          <cell r="A713" t="str">
            <v>2. Ligos ir motinystės (tėvystės) draudimui</v>
          </cell>
          <cell r="B713">
            <v>2017</v>
          </cell>
          <cell r="D713">
            <v>12</v>
          </cell>
          <cell r="H713">
            <v>-5</v>
          </cell>
        </row>
        <row r="714">
          <cell r="A714" t="str">
            <v>3. Nedarbo socialiniam draudimui</v>
          </cell>
          <cell r="B714">
            <v>2017</v>
          </cell>
          <cell r="D714">
            <v>12</v>
          </cell>
          <cell r="H714">
            <v>-3.2000000000000011</v>
          </cell>
        </row>
        <row r="715">
          <cell r="A715" t="str">
            <v>4. Nelaimingų atsitikimų darbe ir profesinių ligų socialiniam draudimui</v>
          </cell>
          <cell r="B715">
            <v>2017</v>
          </cell>
          <cell r="D715">
            <v>12</v>
          </cell>
          <cell r="H715">
            <v>0.19999999999999996</v>
          </cell>
        </row>
        <row r="716">
          <cell r="A716" t="str">
            <v>5. Lėšos, pervedamos į Prival.sveikatos draudimo fondą</v>
          </cell>
          <cell r="B716">
            <v>2017</v>
          </cell>
          <cell r="D716">
            <v>12</v>
          </cell>
          <cell r="H716">
            <v>0</v>
          </cell>
        </row>
        <row r="717">
          <cell r="A717" t="str">
            <v>6. Lėšos, pervedamos į pensijų fondus</v>
          </cell>
          <cell r="B717">
            <v>2017</v>
          </cell>
          <cell r="D717">
            <v>12</v>
          </cell>
          <cell r="H717">
            <v>0.30000000000000071</v>
          </cell>
        </row>
        <row r="718">
          <cell r="A718" t="str">
            <v>7. Neatgautinos ir abejotinai atgautinos sumos</v>
          </cell>
          <cell r="B718">
            <v>2017</v>
          </cell>
          <cell r="D718">
            <v>12</v>
          </cell>
          <cell r="H718">
            <v>0</v>
          </cell>
        </row>
        <row r="719">
          <cell r="A719" t="str">
            <v>8.1. Veiklos sąnaudos</v>
          </cell>
          <cell r="B719">
            <v>2017</v>
          </cell>
          <cell r="D719">
            <v>12</v>
          </cell>
          <cell r="H719">
            <v>-1.0999999999999996</v>
          </cell>
        </row>
        <row r="720">
          <cell r="A720" t="str">
            <v>8.2. Palūkanos bei paskolų aptarnavimas</v>
          </cell>
          <cell r="B720">
            <v>2017</v>
          </cell>
          <cell r="D720">
            <v>12</v>
          </cell>
          <cell r="H720">
            <v>-27.1</v>
          </cell>
        </row>
        <row r="721">
          <cell r="A721" t="str">
            <v>9. Išlaidos investicinei veiklai</v>
          </cell>
          <cell r="B721">
            <v>2017</v>
          </cell>
          <cell r="D721">
            <v>12</v>
          </cell>
          <cell r="H721">
            <v>1</v>
          </cell>
        </row>
        <row r="722">
          <cell r="A722" t="str">
            <v>1. Pensijų draudimui</v>
          </cell>
          <cell r="B722">
            <v>2018</v>
          </cell>
          <cell r="D722">
            <v>1</v>
          </cell>
          <cell r="H722">
            <v>-0.59999999999999432</v>
          </cell>
        </row>
        <row r="723">
          <cell r="A723" t="str">
            <v>2. Ligos ir motinystės (tėvystės) draudimui</v>
          </cell>
          <cell r="B723">
            <v>2018</v>
          </cell>
          <cell r="D723">
            <v>1</v>
          </cell>
          <cell r="H723">
            <v>0</v>
          </cell>
        </row>
        <row r="724">
          <cell r="A724" t="str">
            <v>3. Nedarbo socialiniam draudimui</v>
          </cell>
          <cell r="B724">
            <v>2018</v>
          </cell>
          <cell r="D724">
            <v>1</v>
          </cell>
          <cell r="H724">
            <v>-3.4000000000000004</v>
          </cell>
        </row>
        <row r="725">
          <cell r="A725" t="str">
            <v>4. Nelaimingų atsitikimų darbe ir profesinių ligų socialiniam draudimui</v>
          </cell>
          <cell r="B725">
            <v>2018</v>
          </cell>
          <cell r="D725">
            <v>1</v>
          </cell>
          <cell r="H725">
            <v>0</v>
          </cell>
        </row>
        <row r="726">
          <cell r="A726" t="str">
            <v>5. Lėšos, pervedamos į Prival.sveikatos draudimo fondą</v>
          </cell>
          <cell r="B726">
            <v>2018</v>
          </cell>
          <cell r="D726">
            <v>1</v>
          </cell>
          <cell r="H726">
            <v>0</v>
          </cell>
        </row>
        <row r="727">
          <cell r="A727" t="str">
            <v>6. Lėšos, pervedamos į pensijų fondus</v>
          </cell>
          <cell r="B727">
            <v>2018</v>
          </cell>
          <cell r="D727">
            <v>1</v>
          </cell>
          <cell r="H727">
            <v>0.5</v>
          </cell>
        </row>
        <row r="728">
          <cell r="A728" t="str">
            <v>7. Neatgautinos ir abejotinai atgautinos sumos</v>
          </cell>
          <cell r="B728">
            <v>2018</v>
          </cell>
          <cell r="D728">
            <v>1</v>
          </cell>
          <cell r="H728">
            <v>0</v>
          </cell>
        </row>
        <row r="729">
          <cell r="A729" t="str">
            <v>8.1. Veiklos sąnaudos</v>
          </cell>
          <cell r="B729">
            <v>2018</v>
          </cell>
          <cell r="D729">
            <v>1</v>
          </cell>
          <cell r="H729">
            <v>-9.9999999999999645E-2</v>
          </cell>
        </row>
        <row r="730">
          <cell r="A730" t="str">
            <v>8.2. Palūkanos bei paskolų aptarnavimas</v>
          </cell>
          <cell r="B730">
            <v>2018</v>
          </cell>
          <cell r="D730">
            <v>1</v>
          </cell>
          <cell r="H730">
            <v>0</v>
          </cell>
        </row>
        <row r="731">
          <cell r="A731" t="str">
            <v>9. Išlaidos investicinei veiklai</v>
          </cell>
          <cell r="B731">
            <v>2018</v>
          </cell>
          <cell r="D731">
            <v>1</v>
          </cell>
          <cell r="H731">
            <v>0.1</v>
          </cell>
        </row>
        <row r="732">
          <cell r="A732" t="str">
            <v>1. Pensijų draudimui</v>
          </cell>
          <cell r="B732">
            <v>2018</v>
          </cell>
          <cell r="D732">
            <v>2</v>
          </cell>
          <cell r="H732">
            <v>-1.0999999999999943</v>
          </cell>
        </row>
        <row r="733">
          <cell r="A733" t="str">
            <v>2. Ligos ir motinystės (tėvystės) draudimui</v>
          </cell>
          <cell r="B733">
            <v>2018</v>
          </cell>
          <cell r="D733">
            <v>2</v>
          </cell>
          <cell r="H733">
            <v>-0.29999999999999716</v>
          </cell>
        </row>
        <row r="734">
          <cell r="A734" t="str">
            <v>3. Nedarbo socialiniam draudimui</v>
          </cell>
          <cell r="B734">
            <v>2018</v>
          </cell>
          <cell r="D734">
            <v>2</v>
          </cell>
          <cell r="H734">
            <v>-0.59999999999999964</v>
          </cell>
        </row>
        <row r="735">
          <cell r="A735" t="str">
            <v>4. Nelaimingų atsitikimų darbe ir profesinių ligų socialiniam draudimui</v>
          </cell>
          <cell r="B735">
            <v>2018</v>
          </cell>
          <cell r="D735">
            <v>2</v>
          </cell>
          <cell r="H735">
            <v>0</v>
          </cell>
        </row>
        <row r="736">
          <cell r="A736" t="str">
            <v>5. Lėšos, pervedamos į Prival.sveikatos draudimo fondą</v>
          </cell>
          <cell r="B736">
            <v>2018</v>
          </cell>
          <cell r="D736">
            <v>2</v>
          </cell>
          <cell r="H736">
            <v>0</v>
          </cell>
        </row>
        <row r="737">
          <cell r="A737" t="str">
            <v>6. Lėšos, pervedamos į pensijų fondus</v>
          </cell>
          <cell r="B737">
            <v>2018</v>
          </cell>
          <cell r="D737">
            <v>2</v>
          </cell>
          <cell r="H737">
            <v>0.59999999999999964</v>
          </cell>
        </row>
        <row r="738">
          <cell r="A738" t="str">
            <v>7. Neatgautinos ir abejotinai atgautinos sumos</v>
          </cell>
          <cell r="B738">
            <v>2018</v>
          </cell>
          <cell r="D738">
            <v>2</v>
          </cell>
          <cell r="H738">
            <v>0</v>
          </cell>
        </row>
        <row r="739">
          <cell r="A739" t="str">
            <v>8.1. Veiklos sąnaudos</v>
          </cell>
          <cell r="B739">
            <v>2018</v>
          </cell>
          <cell r="D739">
            <v>2</v>
          </cell>
          <cell r="H739">
            <v>0</v>
          </cell>
        </row>
        <row r="740">
          <cell r="A740" t="str">
            <v>8.2. Palūkanos bei paskolų aptarnavimas</v>
          </cell>
          <cell r="B740">
            <v>2018</v>
          </cell>
          <cell r="D740">
            <v>2</v>
          </cell>
          <cell r="H740">
            <v>0</v>
          </cell>
        </row>
        <row r="741">
          <cell r="A741" t="str">
            <v>9. Išlaidos investicinei veiklai</v>
          </cell>
          <cell r="B741">
            <v>2018</v>
          </cell>
          <cell r="D741">
            <v>2</v>
          </cell>
          <cell r="H741">
            <v>0.4</v>
          </cell>
        </row>
        <row r="742">
          <cell r="A742" t="str">
            <v>1. Pensijų draudimui</v>
          </cell>
          <cell r="B742">
            <v>2018</v>
          </cell>
          <cell r="D742">
            <v>3</v>
          </cell>
          <cell r="H742">
            <v>-0.20000000000001705</v>
          </cell>
        </row>
        <row r="743">
          <cell r="A743" t="str">
            <v>2. Ligos ir motinystės (tėvystės) draudimui</v>
          </cell>
          <cell r="B743">
            <v>2018</v>
          </cell>
          <cell r="D743">
            <v>3</v>
          </cell>
          <cell r="H743">
            <v>7.5</v>
          </cell>
        </row>
        <row r="744">
          <cell r="A744" t="str">
            <v>3. Nedarbo socialiniam draudimui</v>
          </cell>
          <cell r="B744">
            <v>2018</v>
          </cell>
          <cell r="D744">
            <v>3</v>
          </cell>
          <cell r="H744">
            <v>6.1</v>
          </cell>
        </row>
        <row r="745">
          <cell r="A745" t="str">
            <v>4. Nelaimingų atsitikimų darbe ir profesinių ligų socialiniam draudimui</v>
          </cell>
          <cell r="B745">
            <v>2018</v>
          </cell>
          <cell r="D745">
            <v>3</v>
          </cell>
          <cell r="H745">
            <v>-0.20000000000000018</v>
          </cell>
        </row>
        <row r="746">
          <cell r="A746" t="str">
            <v>5. Lėšos, pervedamos į Prival.sveikatos draudimo fondą</v>
          </cell>
          <cell r="B746">
            <v>2018</v>
          </cell>
          <cell r="D746">
            <v>3</v>
          </cell>
          <cell r="H746">
            <v>0</v>
          </cell>
        </row>
        <row r="747">
          <cell r="A747" t="str">
            <v>6. Lėšos, pervedamos į pensijų fondus</v>
          </cell>
          <cell r="B747">
            <v>2018</v>
          </cell>
          <cell r="D747">
            <v>3</v>
          </cell>
          <cell r="H747">
            <v>0.5</v>
          </cell>
        </row>
        <row r="748">
          <cell r="A748" t="str">
            <v>7. Neatgautinos ir abejotinai atgautinos sumos</v>
          </cell>
          <cell r="B748">
            <v>2018</v>
          </cell>
          <cell r="D748">
            <v>3</v>
          </cell>
          <cell r="H748">
            <v>0</v>
          </cell>
        </row>
        <row r="749">
          <cell r="A749" t="str">
            <v>8.1. Veiklos sąnaudos</v>
          </cell>
          <cell r="B749">
            <v>2018</v>
          </cell>
          <cell r="D749">
            <v>3</v>
          </cell>
          <cell r="H749">
            <v>-0.59999999999999964</v>
          </cell>
        </row>
        <row r="750">
          <cell r="A750" t="str">
            <v>8.2. Palūkanos bei paskolų aptarnavimas</v>
          </cell>
          <cell r="B750">
            <v>2018</v>
          </cell>
          <cell r="D750">
            <v>3</v>
          </cell>
          <cell r="H750">
            <v>0</v>
          </cell>
        </row>
        <row r="751">
          <cell r="A751" t="str">
            <v>9. Išlaidos investicinei veiklai</v>
          </cell>
          <cell r="B751">
            <v>2018</v>
          </cell>
          <cell r="D751">
            <v>3</v>
          </cell>
          <cell r="H751">
            <v>-1.2000000000000002</v>
          </cell>
        </row>
        <row r="752">
          <cell r="A752" t="str">
            <v>1. Pensijų draudimui</v>
          </cell>
          <cell r="B752">
            <v>2018</v>
          </cell>
          <cell r="D752">
            <v>4</v>
          </cell>
          <cell r="H752">
            <v>-1</v>
          </cell>
        </row>
        <row r="753">
          <cell r="A753" t="str">
            <v>2. Ligos ir motinystės (tėvystės) draudimui</v>
          </cell>
          <cell r="B753">
            <v>2018</v>
          </cell>
          <cell r="D753">
            <v>4</v>
          </cell>
          <cell r="H753">
            <v>4.2999999999999972</v>
          </cell>
        </row>
        <row r="754">
          <cell r="A754" t="str">
            <v>3. Nedarbo socialiniam draudimui</v>
          </cell>
          <cell r="B754">
            <v>2018</v>
          </cell>
          <cell r="D754">
            <v>4</v>
          </cell>
          <cell r="H754">
            <v>1.5</v>
          </cell>
        </row>
        <row r="755">
          <cell r="A755" t="str">
            <v>4. Nelaimingų atsitikimų darbe ir profesinių ligų socialiniam draudimui</v>
          </cell>
          <cell r="B755">
            <v>2018</v>
          </cell>
          <cell r="D755">
            <v>4</v>
          </cell>
          <cell r="H755">
            <v>0</v>
          </cell>
        </row>
        <row r="756">
          <cell r="A756" t="str">
            <v>5. Lėšos, pervedamos į Prival.sveikatos draudimo fondą</v>
          </cell>
          <cell r="B756">
            <v>2018</v>
          </cell>
          <cell r="D756">
            <v>4</v>
          </cell>
          <cell r="H756">
            <v>0</v>
          </cell>
        </row>
        <row r="757">
          <cell r="A757" t="str">
            <v>6. Lėšos, pervedamos į pensijų fondus</v>
          </cell>
          <cell r="B757">
            <v>2018</v>
          </cell>
          <cell r="D757">
            <v>4</v>
          </cell>
          <cell r="H757">
            <v>0.39999999999999858</v>
          </cell>
        </row>
        <row r="758">
          <cell r="A758" t="str">
            <v>7. Neatgautinos ir abejotinai atgautinos sumos</v>
          </cell>
          <cell r="B758">
            <v>2018</v>
          </cell>
          <cell r="D758">
            <v>4</v>
          </cell>
          <cell r="H758">
            <v>0</v>
          </cell>
        </row>
        <row r="759">
          <cell r="A759" t="str">
            <v>8.1. Veiklos sąnaudos</v>
          </cell>
          <cell r="B759">
            <v>2018</v>
          </cell>
          <cell r="D759">
            <v>4</v>
          </cell>
          <cell r="H759">
            <v>0.60000000000000053</v>
          </cell>
        </row>
        <row r="760">
          <cell r="A760" t="str">
            <v>8.2. Palūkanos bei paskolų aptarnavimas</v>
          </cell>
          <cell r="B760">
            <v>2018</v>
          </cell>
          <cell r="D760">
            <v>4</v>
          </cell>
          <cell r="H760">
            <v>0</v>
          </cell>
        </row>
        <row r="761">
          <cell r="A761" t="str">
            <v>9. Išlaidos investicinei veiklai</v>
          </cell>
          <cell r="B761">
            <v>2018</v>
          </cell>
          <cell r="D761">
            <v>4</v>
          </cell>
          <cell r="H761">
            <v>0</v>
          </cell>
        </row>
        <row r="762">
          <cell r="A762" t="str">
            <v>1. Pensijų draudimui</v>
          </cell>
          <cell r="B762">
            <v>2018</v>
          </cell>
          <cell r="D762">
            <v>5</v>
          </cell>
          <cell r="H762">
            <v>-1.1999999999999886</v>
          </cell>
        </row>
        <row r="763">
          <cell r="A763" t="str">
            <v>2. Ligos ir motinystės (tėvystės) draudimui</v>
          </cell>
          <cell r="B763">
            <v>2018</v>
          </cell>
          <cell r="D763">
            <v>5</v>
          </cell>
          <cell r="H763">
            <v>0.79999999999999716</v>
          </cell>
        </row>
        <row r="764">
          <cell r="A764" t="str">
            <v>3. Nedarbo socialiniam draudimui</v>
          </cell>
          <cell r="B764">
            <v>2018</v>
          </cell>
          <cell r="D764">
            <v>5</v>
          </cell>
          <cell r="H764">
            <v>1.1999999999999993</v>
          </cell>
        </row>
        <row r="765">
          <cell r="A765" t="str">
            <v>4. Nelaimingų atsitikimų darbe ir profesinių ligų socialiniam draudimui</v>
          </cell>
          <cell r="B765">
            <v>2018</v>
          </cell>
          <cell r="D765">
            <v>5</v>
          </cell>
          <cell r="H765">
            <v>0</v>
          </cell>
        </row>
        <row r="766">
          <cell r="A766" t="str">
            <v>5. Lėšos, pervedamos į Prival.sveikatos draudimo fondą</v>
          </cell>
          <cell r="B766">
            <v>2018</v>
          </cell>
          <cell r="D766">
            <v>5</v>
          </cell>
          <cell r="H766">
            <v>0</v>
          </cell>
        </row>
        <row r="767">
          <cell r="A767" t="str">
            <v>6. Lėšos, pervedamos į pensijų fondus</v>
          </cell>
          <cell r="B767">
            <v>2018</v>
          </cell>
          <cell r="D767">
            <v>5</v>
          </cell>
          <cell r="H767">
            <v>0.69999999999999929</v>
          </cell>
        </row>
        <row r="768">
          <cell r="A768" t="str">
            <v>7. Neatgautinos ir abejotinai atgautinos sumos</v>
          </cell>
          <cell r="B768">
            <v>2018</v>
          </cell>
          <cell r="D768">
            <v>5</v>
          </cell>
          <cell r="H768">
            <v>0</v>
          </cell>
        </row>
        <row r="769">
          <cell r="A769" t="str">
            <v>8.1. Veiklos sąnaudos</v>
          </cell>
          <cell r="B769">
            <v>2018</v>
          </cell>
          <cell r="D769">
            <v>5</v>
          </cell>
          <cell r="H769">
            <v>0.10000000000000053</v>
          </cell>
        </row>
        <row r="770">
          <cell r="A770" t="str">
            <v>8.2. Palūkanos bei paskolų aptarnavimas</v>
          </cell>
          <cell r="B770">
            <v>2018</v>
          </cell>
          <cell r="D770">
            <v>5</v>
          </cell>
          <cell r="H770">
            <v>0</v>
          </cell>
        </row>
        <row r="771">
          <cell r="A771" t="str">
            <v>9. Išlaidos investicinei veiklai</v>
          </cell>
          <cell r="B771">
            <v>2018</v>
          </cell>
          <cell r="D771">
            <v>5</v>
          </cell>
          <cell r="H771">
            <v>0</v>
          </cell>
        </row>
        <row r="772">
          <cell r="A772" t="str">
            <v>1. Pensijų draudimui</v>
          </cell>
          <cell r="B772">
            <v>2018</v>
          </cell>
          <cell r="D772">
            <v>6</v>
          </cell>
          <cell r="H772">
            <v>0.90000000000000568</v>
          </cell>
        </row>
        <row r="773">
          <cell r="A773" t="str">
            <v>2. Ligos ir motinystės (tėvystės) draudimui</v>
          </cell>
          <cell r="B773">
            <v>2018</v>
          </cell>
          <cell r="D773">
            <v>6</v>
          </cell>
          <cell r="H773">
            <v>1.5</v>
          </cell>
        </row>
        <row r="774">
          <cell r="A774" t="str">
            <v>3. Nedarbo socialiniam draudimui</v>
          </cell>
          <cell r="B774">
            <v>2018</v>
          </cell>
          <cell r="D774">
            <v>6</v>
          </cell>
          <cell r="H774">
            <v>2.7999999999999989</v>
          </cell>
        </row>
        <row r="775">
          <cell r="A775" t="str">
            <v>4. Nelaimingų atsitikimų darbe ir profesinių ligų socialiniam draudimui</v>
          </cell>
          <cell r="B775">
            <v>2018</v>
          </cell>
          <cell r="D775">
            <v>6</v>
          </cell>
          <cell r="H775">
            <v>-0.10000000000000009</v>
          </cell>
        </row>
        <row r="776">
          <cell r="A776" t="str">
            <v>5. Lėšos, pervedamos į Prival.sveikatos draudimo fondą</v>
          </cell>
          <cell r="B776">
            <v>2018</v>
          </cell>
          <cell r="D776">
            <v>6</v>
          </cell>
          <cell r="H776">
            <v>0</v>
          </cell>
        </row>
        <row r="777">
          <cell r="A777" t="str">
            <v>6. Lėšos, pervedamos į pensijų fondus</v>
          </cell>
          <cell r="B777">
            <v>2018</v>
          </cell>
          <cell r="D777">
            <v>6</v>
          </cell>
          <cell r="H777">
            <v>0.30000000000000071</v>
          </cell>
        </row>
        <row r="778">
          <cell r="A778" t="str">
            <v>7. Neatgautinos ir abejotinai atgautinos sumos</v>
          </cell>
          <cell r="B778">
            <v>2018</v>
          </cell>
          <cell r="D778">
            <v>6</v>
          </cell>
          <cell r="H778">
            <v>0</v>
          </cell>
        </row>
        <row r="779">
          <cell r="A779" t="str">
            <v>8.1. Veiklos sąnaudos</v>
          </cell>
          <cell r="B779">
            <v>2018</v>
          </cell>
          <cell r="D779">
            <v>6</v>
          </cell>
          <cell r="H779">
            <v>-0.79999999999999982</v>
          </cell>
        </row>
        <row r="780">
          <cell r="A780" t="str">
            <v>8.2. Palūkanos bei paskolų aptarnavimas</v>
          </cell>
          <cell r="B780">
            <v>2018</v>
          </cell>
          <cell r="D780">
            <v>6</v>
          </cell>
          <cell r="H780">
            <v>0</v>
          </cell>
        </row>
        <row r="781">
          <cell r="A781" t="str">
            <v>9. Išlaidos investicinei veiklai</v>
          </cell>
          <cell r="B781">
            <v>2018</v>
          </cell>
          <cell r="D781">
            <v>6</v>
          </cell>
          <cell r="H781">
            <v>-1.6</v>
          </cell>
        </row>
        <row r="782">
          <cell r="A782" t="str">
            <v>1. Pensijų draudimui</v>
          </cell>
          <cell r="B782">
            <v>2018</v>
          </cell>
          <cell r="D782">
            <v>7</v>
          </cell>
          <cell r="H782">
            <v>-0.69999999999998863</v>
          </cell>
        </row>
        <row r="783">
          <cell r="A783" t="str">
            <v>2. Ligos ir motinystės (tėvystės) draudimui</v>
          </cell>
          <cell r="B783">
            <v>2018</v>
          </cell>
          <cell r="D783">
            <v>7</v>
          </cell>
          <cell r="H783">
            <v>2.5</v>
          </cell>
        </row>
        <row r="784">
          <cell r="A784" t="str">
            <v>3. Nedarbo socialiniam draudimui</v>
          </cell>
          <cell r="B784">
            <v>2018</v>
          </cell>
          <cell r="D784">
            <v>7</v>
          </cell>
          <cell r="H784">
            <v>3.2000000000000011</v>
          </cell>
        </row>
        <row r="785">
          <cell r="A785" t="str">
            <v>4. Nelaimingų atsitikimų darbe ir profesinių ligų socialiniam draudimui</v>
          </cell>
          <cell r="B785">
            <v>2018</v>
          </cell>
          <cell r="D785">
            <v>7</v>
          </cell>
          <cell r="H785">
            <v>0</v>
          </cell>
        </row>
        <row r="786">
          <cell r="A786" t="str">
            <v>5. Lėšos, pervedamos į Prival.sveikatos draudimo fondą</v>
          </cell>
          <cell r="B786">
            <v>2018</v>
          </cell>
          <cell r="D786">
            <v>7</v>
          </cell>
          <cell r="H786">
            <v>0</v>
          </cell>
        </row>
        <row r="787">
          <cell r="A787" t="str">
            <v>6. Lėšos, pervedamos į pensijų fondus</v>
          </cell>
          <cell r="B787">
            <v>2018</v>
          </cell>
          <cell r="D787">
            <v>7</v>
          </cell>
          <cell r="H787">
            <v>0.19999999999999929</v>
          </cell>
        </row>
        <row r="788">
          <cell r="A788" t="str">
            <v>7. Neatgautinos ir abejotinai atgautinos sumos</v>
          </cell>
          <cell r="B788">
            <v>2018</v>
          </cell>
          <cell r="D788">
            <v>7</v>
          </cell>
          <cell r="H788">
            <v>0</v>
          </cell>
        </row>
        <row r="789">
          <cell r="A789" t="str">
            <v>8.1. Veiklos sąnaudos</v>
          </cell>
          <cell r="B789">
            <v>2018</v>
          </cell>
          <cell r="D789">
            <v>7</v>
          </cell>
          <cell r="H789">
            <v>0.30000000000000071</v>
          </cell>
        </row>
        <row r="790">
          <cell r="A790" t="str">
            <v>8.2. Palūkanos bei paskolų aptarnavimas</v>
          </cell>
          <cell r="B790">
            <v>2018</v>
          </cell>
          <cell r="D790">
            <v>7</v>
          </cell>
          <cell r="H790">
            <v>0</v>
          </cell>
        </row>
        <row r="791">
          <cell r="A791" t="str">
            <v>9. Išlaidos investicinei veiklai</v>
          </cell>
          <cell r="B791">
            <v>2018</v>
          </cell>
          <cell r="D791">
            <v>7</v>
          </cell>
          <cell r="H791">
            <v>0.4</v>
          </cell>
        </row>
        <row r="792">
          <cell r="A792" t="str">
            <v>1. Pensijų draudimui</v>
          </cell>
          <cell r="B792">
            <v>2018</v>
          </cell>
          <cell r="D792">
            <v>8</v>
          </cell>
          <cell r="H792">
            <v>12.400000000000006</v>
          </cell>
        </row>
        <row r="793">
          <cell r="A793" t="str">
            <v>2. Ligos ir motinystės (tėvystės) draudimui</v>
          </cell>
          <cell r="B793">
            <v>2018</v>
          </cell>
          <cell r="D793">
            <v>8</v>
          </cell>
          <cell r="H793">
            <v>1.1999999999999957</v>
          </cell>
        </row>
        <row r="794">
          <cell r="A794" t="str">
            <v>3. Nedarbo socialiniam draudimui</v>
          </cell>
          <cell r="B794">
            <v>2018</v>
          </cell>
          <cell r="D794">
            <v>8</v>
          </cell>
          <cell r="H794">
            <v>2.9000000000000004</v>
          </cell>
        </row>
        <row r="795">
          <cell r="A795" t="str">
            <v>4. Nelaimingų atsitikimų darbe ir profesinių ligų socialiniam draudimui</v>
          </cell>
          <cell r="B795">
            <v>2018</v>
          </cell>
          <cell r="D795">
            <v>8</v>
          </cell>
          <cell r="H795">
            <v>-0.20000000000000018</v>
          </cell>
        </row>
        <row r="796">
          <cell r="A796" t="str">
            <v>5. Lėšos, pervedamos į Prival.sveikatos draudimo fondą</v>
          </cell>
          <cell r="B796">
            <v>2018</v>
          </cell>
          <cell r="D796">
            <v>8</v>
          </cell>
          <cell r="H796">
            <v>0</v>
          </cell>
        </row>
        <row r="797">
          <cell r="A797" t="str">
            <v>6. Lėšos, pervedamos į pensijų fondus</v>
          </cell>
          <cell r="B797">
            <v>2018</v>
          </cell>
          <cell r="D797">
            <v>8</v>
          </cell>
          <cell r="H797">
            <v>0.39999999999999858</v>
          </cell>
        </row>
        <row r="798">
          <cell r="A798" t="str">
            <v>7. Neatgautinos ir abejotinai atgautinos sumos</v>
          </cell>
          <cell r="B798">
            <v>2018</v>
          </cell>
          <cell r="D798">
            <v>8</v>
          </cell>
          <cell r="H798">
            <v>0</v>
          </cell>
        </row>
        <row r="799">
          <cell r="A799" t="str">
            <v>8.1. Veiklos sąnaudos</v>
          </cell>
          <cell r="B799">
            <v>2018</v>
          </cell>
          <cell r="D799">
            <v>8</v>
          </cell>
          <cell r="H799">
            <v>0.30000000000000071</v>
          </cell>
        </row>
        <row r="800">
          <cell r="A800" t="str">
            <v>8.2. Palūkanos bei paskolų aptarnavimas</v>
          </cell>
          <cell r="B800">
            <v>2018</v>
          </cell>
          <cell r="D800">
            <v>8</v>
          </cell>
          <cell r="H800">
            <v>0</v>
          </cell>
        </row>
        <row r="801">
          <cell r="A801" t="str">
            <v>9. Išlaidos investicinei veiklai</v>
          </cell>
          <cell r="B801">
            <v>2018</v>
          </cell>
          <cell r="D801">
            <v>8</v>
          </cell>
          <cell r="H801">
            <v>0.1</v>
          </cell>
        </row>
        <row r="802">
          <cell r="A802" t="str">
            <v>1. Pensijų draudimui</v>
          </cell>
          <cell r="B802">
            <v>2018</v>
          </cell>
          <cell r="D802">
            <v>9</v>
          </cell>
          <cell r="H802">
            <v>10.699999999999989</v>
          </cell>
        </row>
        <row r="803">
          <cell r="A803" t="str">
            <v>2. Ligos ir motinystės (tėvystės) draudimui</v>
          </cell>
          <cell r="B803">
            <v>2018</v>
          </cell>
          <cell r="D803">
            <v>9</v>
          </cell>
          <cell r="H803">
            <v>-0.10000000000000142</v>
          </cell>
        </row>
        <row r="804">
          <cell r="A804" t="str">
            <v>3. Nedarbo socialiniam draudimui</v>
          </cell>
          <cell r="B804">
            <v>2018</v>
          </cell>
          <cell r="D804">
            <v>9</v>
          </cell>
          <cell r="H804">
            <v>-0.70000000000000107</v>
          </cell>
        </row>
        <row r="805">
          <cell r="A805" t="str">
            <v>4. Nelaimingų atsitikimų darbe ir profesinių ligų socialiniam draudimui</v>
          </cell>
          <cell r="B805">
            <v>2018</v>
          </cell>
          <cell r="D805">
            <v>9</v>
          </cell>
          <cell r="H805">
            <v>-0.30000000000000027</v>
          </cell>
        </row>
        <row r="806">
          <cell r="A806" t="str">
            <v>5. Lėšos, pervedamos į Prival.sveikatos draudimo fondą</v>
          </cell>
          <cell r="B806">
            <v>2018</v>
          </cell>
          <cell r="D806">
            <v>9</v>
          </cell>
          <cell r="H806">
            <v>0</v>
          </cell>
        </row>
        <row r="807">
          <cell r="A807" t="str">
            <v>6. Lėšos, pervedamos į pensijų fondus</v>
          </cell>
          <cell r="B807">
            <v>2018</v>
          </cell>
          <cell r="D807">
            <v>9</v>
          </cell>
          <cell r="H807">
            <v>-0.19999999999999929</v>
          </cell>
        </row>
        <row r="808">
          <cell r="A808" t="str">
            <v>7. Neatgautinos ir abejotinai atgautinos sumos</v>
          </cell>
          <cell r="B808">
            <v>2018</v>
          </cell>
          <cell r="D808">
            <v>9</v>
          </cell>
          <cell r="H808">
            <v>0</v>
          </cell>
        </row>
        <row r="809">
          <cell r="A809" t="str">
            <v>8.1. Veiklos sąnaudos</v>
          </cell>
          <cell r="B809">
            <v>2018</v>
          </cell>
          <cell r="D809">
            <v>9</v>
          </cell>
          <cell r="H809">
            <v>-0.89999999999999947</v>
          </cell>
        </row>
        <row r="810">
          <cell r="A810" t="str">
            <v>8.2. Palūkanos bei paskolų aptarnavimas</v>
          </cell>
          <cell r="B810">
            <v>2018</v>
          </cell>
          <cell r="D810">
            <v>9</v>
          </cell>
          <cell r="H810">
            <v>0</v>
          </cell>
        </row>
        <row r="811">
          <cell r="A811" t="str">
            <v>9. Išlaidos investicinei veiklai</v>
          </cell>
          <cell r="B811">
            <v>2018</v>
          </cell>
          <cell r="D811">
            <v>9</v>
          </cell>
          <cell r="H811">
            <v>-0.4</v>
          </cell>
        </row>
        <row r="812">
          <cell r="A812" t="str">
            <v>1. Pensijų draudimui</v>
          </cell>
          <cell r="B812">
            <v>2018</v>
          </cell>
          <cell r="D812">
            <v>10</v>
          </cell>
          <cell r="H812">
            <v>4.0999999999999943</v>
          </cell>
        </row>
        <row r="813">
          <cell r="A813" t="str">
            <v>2. Ligos ir motinystės (tėvystės) draudimui</v>
          </cell>
          <cell r="B813">
            <v>2018</v>
          </cell>
          <cell r="D813">
            <v>10</v>
          </cell>
          <cell r="H813">
            <v>1.3999999999999986</v>
          </cell>
        </row>
        <row r="814">
          <cell r="A814" t="str">
            <v>3. Nedarbo socialiniam draudimui</v>
          </cell>
          <cell r="B814">
            <v>2018</v>
          </cell>
          <cell r="D814">
            <v>10</v>
          </cell>
          <cell r="H814">
            <v>2.7999999999999989</v>
          </cell>
        </row>
        <row r="815">
          <cell r="A815" t="str">
            <v>4. Nelaimingų atsitikimų darbe ir profesinių ligų socialiniam draudimui</v>
          </cell>
          <cell r="B815">
            <v>2018</v>
          </cell>
          <cell r="D815">
            <v>10</v>
          </cell>
          <cell r="H815">
            <v>0</v>
          </cell>
        </row>
        <row r="816">
          <cell r="A816" t="str">
            <v>5. Lėšos, pervedamos į Prival.sveikatos draudimo fondą</v>
          </cell>
          <cell r="B816">
            <v>2018</v>
          </cell>
          <cell r="D816">
            <v>10</v>
          </cell>
          <cell r="H816">
            <v>0</v>
          </cell>
        </row>
        <row r="817">
          <cell r="A817" t="str">
            <v>6. Lėšos, pervedamos į pensijų fondus</v>
          </cell>
          <cell r="B817">
            <v>2018</v>
          </cell>
          <cell r="D817">
            <v>10</v>
          </cell>
          <cell r="H817">
            <v>9.9999999999997868E-2</v>
          </cell>
        </row>
        <row r="818">
          <cell r="A818" t="str">
            <v>7. Neatgautinos ir abejotinai atgautinos sumos</v>
          </cell>
          <cell r="B818">
            <v>2018</v>
          </cell>
          <cell r="D818">
            <v>10</v>
          </cell>
          <cell r="H818">
            <v>0</v>
          </cell>
        </row>
        <row r="819">
          <cell r="A819" t="str">
            <v>8.1. Veiklos sąnaudos</v>
          </cell>
          <cell r="B819">
            <v>2018</v>
          </cell>
          <cell r="D819">
            <v>10</v>
          </cell>
          <cell r="H819">
            <v>2.5</v>
          </cell>
        </row>
        <row r="820">
          <cell r="A820" t="str">
            <v>8.2. Palūkanos bei paskolų aptarnavimas</v>
          </cell>
          <cell r="B820">
            <v>2018</v>
          </cell>
          <cell r="D820">
            <v>10</v>
          </cell>
          <cell r="H820">
            <v>0</v>
          </cell>
        </row>
        <row r="821">
          <cell r="A821" t="str">
            <v>9. Išlaidos investicinei veiklai</v>
          </cell>
          <cell r="B821">
            <v>2018</v>
          </cell>
          <cell r="D821">
            <v>10</v>
          </cell>
          <cell r="H821">
            <v>0</v>
          </cell>
        </row>
        <row r="822">
          <cell r="A822" t="str">
            <v>1. Pensijų draudimui</v>
          </cell>
          <cell r="B822">
            <v>2018</v>
          </cell>
          <cell r="D822">
            <v>11</v>
          </cell>
          <cell r="H822">
            <v>3.5</v>
          </cell>
        </row>
        <row r="823">
          <cell r="A823" t="str">
            <v>2. Ligos ir motinystės (tėvystės) draudimui</v>
          </cell>
          <cell r="B823">
            <v>2018</v>
          </cell>
          <cell r="D823">
            <v>11</v>
          </cell>
          <cell r="H823">
            <v>-2.6000000000000014</v>
          </cell>
        </row>
        <row r="824">
          <cell r="A824" t="str">
            <v>3. Nedarbo socialiniam draudimui</v>
          </cell>
          <cell r="B824">
            <v>2018</v>
          </cell>
          <cell r="D824">
            <v>11</v>
          </cell>
          <cell r="H824">
            <v>4.2999999999999989</v>
          </cell>
        </row>
        <row r="825">
          <cell r="A825" t="str">
            <v>4. Nelaimingų atsitikimų darbe ir profesinių ligų socialiniam draudimui</v>
          </cell>
          <cell r="B825">
            <v>2018</v>
          </cell>
          <cell r="D825">
            <v>11</v>
          </cell>
          <cell r="H825">
            <v>-9.9999999999999645E-2</v>
          </cell>
        </row>
        <row r="826">
          <cell r="A826" t="str">
            <v>5. Lėšos, pervedamos į Prival.sveikatos draudimo fondą</v>
          </cell>
          <cell r="B826">
            <v>2018</v>
          </cell>
          <cell r="D826">
            <v>11</v>
          </cell>
          <cell r="H826">
            <v>0</v>
          </cell>
        </row>
        <row r="827">
          <cell r="A827" t="str">
            <v>6. Lėšos, pervedamos į pensijų fondus</v>
          </cell>
          <cell r="B827">
            <v>2018</v>
          </cell>
          <cell r="D827">
            <v>11</v>
          </cell>
          <cell r="H827">
            <v>0.39999999999999858</v>
          </cell>
        </row>
        <row r="828">
          <cell r="A828" t="str">
            <v>7. Neatgautinos ir abejotinai atgautinos sumos</v>
          </cell>
          <cell r="B828">
            <v>2018</v>
          </cell>
          <cell r="D828">
            <v>11</v>
          </cell>
          <cell r="H828">
            <v>0</v>
          </cell>
        </row>
        <row r="829">
          <cell r="A829" t="str">
            <v>8.1. Veiklos sąnaudos</v>
          </cell>
          <cell r="B829">
            <v>2018</v>
          </cell>
          <cell r="D829">
            <v>11</v>
          </cell>
          <cell r="H829">
            <v>-2.7</v>
          </cell>
        </row>
        <row r="830">
          <cell r="A830" t="str">
            <v>8.2. Palūkanos bei paskolų aptarnavimas</v>
          </cell>
          <cell r="B830">
            <v>2018</v>
          </cell>
          <cell r="D830">
            <v>11</v>
          </cell>
          <cell r="H830">
            <v>0</v>
          </cell>
        </row>
        <row r="831">
          <cell r="A831" t="str">
            <v>9. Išlaidos investicinei veiklai</v>
          </cell>
          <cell r="B831">
            <v>2018</v>
          </cell>
          <cell r="D831">
            <v>11</v>
          </cell>
          <cell r="H831">
            <v>0</v>
          </cell>
        </row>
        <row r="832">
          <cell r="A832" t="str">
            <v>1. Pensijų draudimui</v>
          </cell>
          <cell r="B832">
            <v>2018</v>
          </cell>
          <cell r="D832">
            <v>12</v>
          </cell>
          <cell r="H832">
            <v>4.7000000000000171</v>
          </cell>
        </row>
        <row r="833">
          <cell r="A833" t="str">
            <v>2. Ligos ir motinystės (tėvystės) draudimui</v>
          </cell>
          <cell r="B833">
            <v>2018</v>
          </cell>
          <cell r="D833">
            <v>12</v>
          </cell>
          <cell r="H833">
            <v>1.6000000000000014</v>
          </cell>
        </row>
        <row r="834">
          <cell r="A834" t="str">
            <v>3. Nedarbo socialiniam draudimui</v>
          </cell>
          <cell r="B834">
            <v>2018</v>
          </cell>
          <cell r="D834">
            <v>12</v>
          </cell>
          <cell r="H834">
            <v>2.3999999999999986</v>
          </cell>
        </row>
        <row r="835">
          <cell r="A835" t="str">
            <v>4. Nelaimingų atsitikimų darbe ir profesinių ligų socialiniam draudimui</v>
          </cell>
          <cell r="B835">
            <v>2018</v>
          </cell>
          <cell r="D835">
            <v>12</v>
          </cell>
          <cell r="H835">
            <v>-0.39999999999999991</v>
          </cell>
        </row>
        <row r="836">
          <cell r="A836" t="str">
            <v>5. Lėšos, pervedamos į Prival.sveikatos draudimo fondą</v>
          </cell>
          <cell r="B836">
            <v>2018</v>
          </cell>
          <cell r="D836">
            <v>12</v>
          </cell>
          <cell r="H836">
            <v>0</v>
          </cell>
        </row>
        <row r="837">
          <cell r="A837" t="str">
            <v>6. Lėšos, pervedamos į pensijų fondus</v>
          </cell>
          <cell r="B837">
            <v>2018</v>
          </cell>
          <cell r="D837">
            <v>12</v>
          </cell>
          <cell r="H837">
            <v>-0.30000000000000071</v>
          </cell>
        </row>
        <row r="838">
          <cell r="A838" t="str">
            <v>7. Neatgautinos ir abejotinai atgautinos sumos</v>
          </cell>
          <cell r="B838">
            <v>2018</v>
          </cell>
          <cell r="D838">
            <v>12</v>
          </cell>
          <cell r="H838">
            <v>0</v>
          </cell>
        </row>
        <row r="839">
          <cell r="A839" t="str">
            <v>8.1. Veiklos sąnaudos</v>
          </cell>
          <cell r="B839">
            <v>2018</v>
          </cell>
          <cell r="D839">
            <v>12</v>
          </cell>
          <cell r="H839">
            <v>0</v>
          </cell>
        </row>
        <row r="840">
          <cell r="A840" t="str">
            <v>8.2. Palūkanos bei paskolų aptarnavimas</v>
          </cell>
          <cell r="B840">
            <v>2018</v>
          </cell>
          <cell r="D840">
            <v>12</v>
          </cell>
          <cell r="H840">
            <v>0</v>
          </cell>
        </row>
        <row r="841">
          <cell r="A841" t="str">
            <v>9. Išlaidos investicinei veiklai</v>
          </cell>
          <cell r="B841">
            <v>2018</v>
          </cell>
          <cell r="D841">
            <v>12</v>
          </cell>
          <cell r="H841">
            <v>0</v>
          </cell>
        </row>
        <row r="842">
          <cell r="A842" t="str">
            <v>1. Pensijų draudimui</v>
          </cell>
          <cell r="B842">
            <v>2019</v>
          </cell>
          <cell r="D842">
            <v>1</v>
          </cell>
          <cell r="H842">
            <v>4.5</v>
          </cell>
        </row>
        <row r="843">
          <cell r="A843" t="str">
            <v>2. Ligos ir motinystės (tėvystės) draudimui</v>
          </cell>
          <cell r="B843">
            <v>2019</v>
          </cell>
          <cell r="D843">
            <v>1</v>
          </cell>
          <cell r="H843">
            <v>-2.2999999999999972</v>
          </cell>
        </row>
        <row r="844">
          <cell r="A844" t="str">
            <v>3. Nedarbo socialiniam draudimui</v>
          </cell>
          <cell r="B844">
            <v>2019</v>
          </cell>
          <cell r="D844">
            <v>1</v>
          </cell>
          <cell r="H844">
            <v>3.4999999999999982</v>
          </cell>
        </row>
        <row r="845">
          <cell r="A845" t="str">
            <v>4. Nelaimingų atsitikimų darbe ir profesinių ligų socialiniam draudimui</v>
          </cell>
          <cell r="B845">
            <v>2019</v>
          </cell>
          <cell r="D845">
            <v>1</v>
          </cell>
          <cell r="H845">
            <v>-0.39999999999999991</v>
          </cell>
        </row>
        <row r="846">
          <cell r="A846" t="str">
            <v>5. Lėšos, pervedamos į Prival.sveikatos draudimo fondą</v>
          </cell>
          <cell r="B846">
            <v>2019</v>
          </cell>
          <cell r="D846">
            <v>1</v>
          </cell>
          <cell r="H846">
            <v>0</v>
          </cell>
        </row>
        <row r="847">
          <cell r="A847" t="str">
            <v>6. Lėšos, pervedamos į pensijų fondus</v>
          </cell>
          <cell r="B847">
            <v>2019</v>
          </cell>
          <cell r="D847">
            <v>1</v>
          </cell>
          <cell r="H847">
            <v>0</v>
          </cell>
        </row>
        <row r="848">
          <cell r="A848" t="str">
            <v>7. Neatgautinos ir abejotinai atgautinos sumos</v>
          </cell>
          <cell r="B848">
            <v>2019</v>
          </cell>
          <cell r="D848">
            <v>1</v>
          </cell>
          <cell r="H848">
            <v>0</v>
          </cell>
        </row>
        <row r="849">
          <cell r="A849" t="str">
            <v>8.1. Veiklos sąnaudos</v>
          </cell>
          <cell r="B849">
            <v>2019</v>
          </cell>
          <cell r="D849">
            <v>1</v>
          </cell>
          <cell r="H849">
            <v>-0.20000000000000018</v>
          </cell>
        </row>
        <row r="850">
          <cell r="A850" t="str">
            <v>8.2. Palūkanos bei paskolų aptarnavimas</v>
          </cell>
          <cell r="B850">
            <v>2019</v>
          </cell>
          <cell r="D850">
            <v>1</v>
          </cell>
          <cell r="H850">
            <v>0</v>
          </cell>
        </row>
        <row r="851">
          <cell r="A851" t="str">
            <v>9. Išlaidos investicinei veiklai</v>
          </cell>
          <cell r="B851">
            <v>2019</v>
          </cell>
          <cell r="D851">
            <v>1</v>
          </cell>
          <cell r="H851">
            <v>0</v>
          </cell>
        </row>
        <row r="852">
          <cell r="A852" t="str">
            <v>1. Pensijų draudimui</v>
          </cell>
          <cell r="B852">
            <v>2019</v>
          </cell>
          <cell r="D852">
            <v>2</v>
          </cell>
          <cell r="H852">
            <v>5.3000000000000114</v>
          </cell>
        </row>
        <row r="853">
          <cell r="A853" t="str">
            <v>2. Ligos ir motinystės (tėvystės) draudimui</v>
          </cell>
          <cell r="B853">
            <v>2019</v>
          </cell>
          <cell r="D853">
            <v>2</v>
          </cell>
          <cell r="H853">
            <v>8.8000000000000114</v>
          </cell>
        </row>
        <row r="854">
          <cell r="A854" t="str">
            <v>3. Nedarbo socialiniam draudimui</v>
          </cell>
          <cell r="B854">
            <v>2019</v>
          </cell>
          <cell r="D854">
            <v>2</v>
          </cell>
          <cell r="H854">
            <v>4.9000000000000004</v>
          </cell>
        </row>
        <row r="855">
          <cell r="A855" t="str">
            <v>4. Nelaimingų atsitikimų darbe ir profesinių ligų socialiniam draudimui</v>
          </cell>
          <cell r="B855">
            <v>2019</v>
          </cell>
          <cell r="D855">
            <v>2</v>
          </cell>
          <cell r="H855">
            <v>-0.10000000000000009</v>
          </cell>
        </row>
        <row r="856">
          <cell r="A856" t="str">
            <v>5. Lėšos, pervedamos į Prival.sveikatos draudimo fondą</v>
          </cell>
          <cell r="B856">
            <v>2019</v>
          </cell>
          <cell r="D856">
            <v>2</v>
          </cell>
          <cell r="H856">
            <v>0</v>
          </cell>
        </row>
        <row r="857">
          <cell r="A857" t="str">
            <v>6. Lėšos, pervedamos į pensijų fondus</v>
          </cell>
          <cell r="B857">
            <v>2019</v>
          </cell>
          <cell r="D857">
            <v>2</v>
          </cell>
          <cell r="H857">
            <v>-0.59999999999999787</v>
          </cell>
        </row>
        <row r="858">
          <cell r="A858" t="str">
            <v>7. Neatgautinos ir abejotinai atgautinos sumos</v>
          </cell>
          <cell r="B858">
            <v>2019</v>
          </cell>
          <cell r="D858">
            <v>2</v>
          </cell>
          <cell r="H858">
            <v>0</v>
          </cell>
        </row>
        <row r="859">
          <cell r="A859" t="str">
            <v>8.1. Veiklos sąnaudos</v>
          </cell>
          <cell r="B859">
            <v>2019</v>
          </cell>
          <cell r="D859">
            <v>2</v>
          </cell>
          <cell r="H859">
            <v>-0.20000000000000018</v>
          </cell>
        </row>
        <row r="860">
          <cell r="A860" t="str">
            <v>8.2. Palūkanos bei paskolų aptarnavimas</v>
          </cell>
          <cell r="B860">
            <v>2019</v>
          </cell>
          <cell r="D860">
            <v>2</v>
          </cell>
          <cell r="H860">
            <v>0</v>
          </cell>
        </row>
        <row r="861">
          <cell r="A861" t="str">
            <v>9. Išlaidos investicinei veiklai</v>
          </cell>
          <cell r="B861">
            <v>2019</v>
          </cell>
          <cell r="D861">
            <v>2</v>
          </cell>
          <cell r="H861">
            <v>0.1</v>
          </cell>
        </row>
        <row r="862">
          <cell r="A862" t="str">
            <v>1. Pensijų draudimui</v>
          </cell>
          <cell r="B862">
            <v>2019</v>
          </cell>
          <cell r="D862">
            <v>3</v>
          </cell>
          <cell r="H862">
            <v>5.8999999999999773</v>
          </cell>
        </row>
        <row r="863">
          <cell r="A863" t="str">
            <v>2. Ligos ir motinystės (tėvystės) draudimui</v>
          </cell>
          <cell r="B863">
            <v>2019</v>
          </cell>
          <cell r="D863">
            <v>3</v>
          </cell>
          <cell r="H863">
            <v>-3.3999999999999915</v>
          </cell>
        </row>
        <row r="864">
          <cell r="A864" t="str">
            <v>3. Nedarbo socialiniam draudimui</v>
          </cell>
          <cell r="B864">
            <v>2019</v>
          </cell>
          <cell r="D864">
            <v>3</v>
          </cell>
          <cell r="H864">
            <v>3.2000000000000011</v>
          </cell>
        </row>
        <row r="865">
          <cell r="A865" t="str">
            <v>4. Nelaimingų atsitikimų darbe ir profesinių ligų socialiniam draudimui</v>
          </cell>
          <cell r="B865">
            <v>2019</v>
          </cell>
          <cell r="D865">
            <v>3</v>
          </cell>
          <cell r="H865">
            <v>0</v>
          </cell>
        </row>
        <row r="866">
          <cell r="A866" t="str">
            <v>5. Lėšos, pervedamos į Prival.sveikatos draudimo fondą</v>
          </cell>
          <cell r="B866">
            <v>2019</v>
          </cell>
          <cell r="D866">
            <v>3</v>
          </cell>
          <cell r="H866">
            <v>0</v>
          </cell>
        </row>
        <row r="867">
          <cell r="A867" t="str">
            <v>6. Lėšos, pervedamos į pensijų fondus</v>
          </cell>
          <cell r="B867">
            <v>2019</v>
          </cell>
          <cell r="D867">
            <v>3</v>
          </cell>
          <cell r="H867">
            <v>0</v>
          </cell>
        </row>
        <row r="868">
          <cell r="A868" t="str">
            <v>7. Neatgautinos ir abejotinai atgautinos sumos</v>
          </cell>
          <cell r="B868">
            <v>2019</v>
          </cell>
          <cell r="D868">
            <v>3</v>
          </cell>
          <cell r="H868">
            <v>0</v>
          </cell>
        </row>
        <row r="869">
          <cell r="A869" t="str">
            <v>8.1. Veiklos sąnaudos</v>
          </cell>
          <cell r="B869">
            <v>2019</v>
          </cell>
          <cell r="D869">
            <v>3</v>
          </cell>
          <cell r="H869">
            <v>-0.79999999999999893</v>
          </cell>
        </row>
        <row r="870">
          <cell r="A870" t="str">
            <v>8.2. Palūkanos bei paskolų aptarnavimas</v>
          </cell>
          <cell r="B870">
            <v>2019</v>
          </cell>
          <cell r="D870">
            <v>3</v>
          </cell>
          <cell r="H870">
            <v>0</v>
          </cell>
        </row>
        <row r="871">
          <cell r="A871" t="str">
            <v>9. Išlaidos investicinei veiklai</v>
          </cell>
          <cell r="B871">
            <v>2019</v>
          </cell>
          <cell r="D871">
            <v>3</v>
          </cell>
          <cell r="H871">
            <v>-2.2000000000000002</v>
          </cell>
        </row>
        <row r="872">
          <cell r="A872" t="str">
            <v>1. Pensijų draudimui</v>
          </cell>
          <cell r="B872">
            <v>2019</v>
          </cell>
          <cell r="D872">
            <v>4</v>
          </cell>
          <cell r="H872">
            <v>8</v>
          </cell>
        </row>
        <row r="873">
          <cell r="A873" t="str">
            <v>2. Ligos ir motinystės (tėvystės) draudimui</v>
          </cell>
          <cell r="B873">
            <v>2019</v>
          </cell>
          <cell r="D873">
            <v>4</v>
          </cell>
          <cell r="H873">
            <v>-7.1000000000000014</v>
          </cell>
        </row>
        <row r="874">
          <cell r="A874" t="str">
            <v>3. Nedarbo socialiniam draudimui</v>
          </cell>
          <cell r="B874">
            <v>2019</v>
          </cell>
          <cell r="D874">
            <v>4</v>
          </cell>
          <cell r="H874">
            <v>3.7999999999999989</v>
          </cell>
        </row>
        <row r="875">
          <cell r="A875" t="str">
            <v>4. Nelaimingų atsitikimų darbe ir profesinių ligų socialiniam draudimui</v>
          </cell>
          <cell r="B875">
            <v>2019</v>
          </cell>
          <cell r="D875">
            <v>4</v>
          </cell>
          <cell r="H875">
            <v>0</v>
          </cell>
        </row>
        <row r="876">
          <cell r="A876" t="str">
            <v>5. Lėšos, pervedamos į Prival.sveikatos draudimo fondą</v>
          </cell>
          <cell r="B876">
            <v>2019</v>
          </cell>
          <cell r="D876">
            <v>4</v>
          </cell>
          <cell r="H876">
            <v>0</v>
          </cell>
        </row>
        <row r="877">
          <cell r="A877" t="str">
            <v>6. Lėšos, pervedamos į pensijų fondus</v>
          </cell>
          <cell r="B877">
            <v>2019</v>
          </cell>
          <cell r="D877">
            <v>4</v>
          </cell>
          <cell r="H877">
            <v>0</v>
          </cell>
        </row>
        <row r="878">
          <cell r="A878" t="str">
            <v>7. Neatgautinos ir abejotinai atgautinos sumos</v>
          </cell>
          <cell r="B878">
            <v>2019</v>
          </cell>
          <cell r="D878">
            <v>4</v>
          </cell>
          <cell r="H878">
            <v>0</v>
          </cell>
        </row>
        <row r="879">
          <cell r="A879" t="str">
            <v>8.1. Veiklos sąnaudos</v>
          </cell>
          <cell r="B879">
            <v>2019</v>
          </cell>
          <cell r="D879">
            <v>4</v>
          </cell>
          <cell r="H879">
            <v>9.9999999999999645E-2</v>
          </cell>
        </row>
        <row r="880">
          <cell r="A880" t="str">
            <v>8.2. Palūkanos bei paskolų aptarnavimas</v>
          </cell>
          <cell r="B880">
            <v>2019</v>
          </cell>
          <cell r="D880">
            <v>4</v>
          </cell>
          <cell r="H880">
            <v>0</v>
          </cell>
        </row>
        <row r="881">
          <cell r="A881" t="str">
            <v>9. Išlaidos investicinei veiklai</v>
          </cell>
          <cell r="B881">
            <v>2019</v>
          </cell>
          <cell r="D881">
            <v>4</v>
          </cell>
          <cell r="H881">
            <v>0.1</v>
          </cell>
        </row>
        <row r="882">
          <cell r="A882" t="str">
            <v>1. Pensijų draudimui</v>
          </cell>
          <cell r="B882">
            <v>2019</v>
          </cell>
          <cell r="D882">
            <v>5</v>
          </cell>
          <cell r="H882">
            <v>6.6999999999999886</v>
          </cell>
        </row>
        <row r="883">
          <cell r="A883" t="str">
            <v>2. Ligos ir motinystės (tėvystės) draudimui</v>
          </cell>
          <cell r="B883">
            <v>2019</v>
          </cell>
          <cell r="D883">
            <v>5</v>
          </cell>
          <cell r="H883">
            <v>-0.29999999999999716</v>
          </cell>
        </row>
        <row r="884">
          <cell r="A884" t="str">
            <v>3. Nedarbo socialiniam draudimui</v>
          </cell>
          <cell r="B884">
            <v>2019</v>
          </cell>
          <cell r="D884">
            <v>5</v>
          </cell>
          <cell r="H884">
            <v>4</v>
          </cell>
        </row>
        <row r="885">
          <cell r="A885" t="str">
            <v>4. Nelaimingų atsitikimų darbe ir profesinių ligų socialiniam draudimui</v>
          </cell>
          <cell r="B885">
            <v>2019</v>
          </cell>
          <cell r="D885">
            <v>5</v>
          </cell>
          <cell r="H885">
            <v>0</v>
          </cell>
        </row>
        <row r="886">
          <cell r="A886" t="str">
            <v>5. Lėšos, pervedamos į Prival.sveikatos draudimo fondą</v>
          </cell>
          <cell r="B886">
            <v>2019</v>
          </cell>
          <cell r="D886">
            <v>5</v>
          </cell>
          <cell r="H886">
            <v>0</v>
          </cell>
        </row>
        <row r="887">
          <cell r="A887" t="str">
            <v>6. Lėšos, pervedamos į pensijų fondus</v>
          </cell>
          <cell r="B887">
            <v>2019</v>
          </cell>
          <cell r="D887">
            <v>5</v>
          </cell>
          <cell r="H887">
            <v>0</v>
          </cell>
        </row>
        <row r="888">
          <cell r="A888" t="str">
            <v>7. Neatgautinos ir abejotinai atgautinos sumos</v>
          </cell>
          <cell r="B888">
            <v>2019</v>
          </cell>
          <cell r="D888">
            <v>5</v>
          </cell>
          <cell r="H888">
            <v>0</v>
          </cell>
        </row>
        <row r="889">
          <cell r="A889" t="str">
            <v>8.1. Veiklos sąnaudos</v>
          </cell>
          <cell r="B889">
            <v>2019</v>
          </cell>
          <cell r="D889">
            <v>5</v>
          </cell>
          <cell r="H889">
            <v>9.9999999999999645E-2</v>
          </cell>
        </row>
        <row r="890">
          <cell r="A890" t="str">
            <v>8.2. Palūkanos bei paskolų aptarnavimas</v>
          </cell>
          <cell r="B890">
            <v>2019</v>
          </cell>
          <cell r="D890">
            <v>5</v>
          </cell>
          <cell r="H890">
            <v>0</v>
          </cell>
        </row>
        <row r="891">
          <cell r="A891" t="str">
            <v>9. Išlaidos investicinei veiklai</v>
          </cell>
          <cell r="B891">
            <v>2019</v>
          </cell>
          <cell r="D891">
            <v>5</v>
          </cell>
          <cell r="H891">
            <v>0</v>
          </cell>
        </row>
        <row r="892">
          <cell r="A892" t="str">
            <v>1. Pensijų draudimui</v>
          </cell>
          <cell r="B892">
            <v>2019</v>
          </cell>
          <cell r="D892">
            <v>6</v>
          </cell>
          <cell r="H892">
            <v>12.699999999999989</v>
          </cell>
        </row>
        <row r="893">
          <cell r="A893" t="str">
            <v>2. Ligos ir motinystės (tėvystės) draudimui</v>
          </cell>
          <cell r="B893">
            <v>2019</v>
          </cell>
          <cell r="D893">
            <v>6</v>
          </cell>
          <cell r="H893">
            <v>-1</v>
          </cell>
        </row>
        <row r="894">
          <cell r="A894" t="str">
            <v>3. Nedarbo socialiniam draudimui</v>
          </cell>
          <cell r="B894">
            <v>2019</v>
          </cell>
          <cell r="D894">
            <v>6</v>
          </cell>
          <cell r="H894">
            <v>1.3000000000000007</v>
          </cell>
        </row>
        <row r="895">
          <cell r="A895" t="str">
            <v>4. Nelaimingų atsitikimų darbe ir profesinių ligų socialiniam draudimui</v>
          </cell>
          <cell r="B895">
            <v>2019</v>
          </cell>
          <cell r="D895">
            <v>6</v>
          </cell>
          <cell r="H895">
            <v>-0.29999999999999982</v>
          </cell>
        </row>
        <row r="896">
          <cell r="A896" t="str">
            <v>5. Lėšos, pervedamos į Prival.sveikatos draudimo fondą</v>
          </cell>
          <cell r="B896">
            <v>2019</v>
          </cell>
          <cell r="D896">
            <v>6</v>
          </cell>
          <cell r="H896">
            <v>0</v>
          </cell>
        </row>
        <row r="897">
          <cell r="A897" t="str">
            <v>6. Lėšos, pervedamos į pensijų fondus</v>
          </cell>
          <cell r="B897">
            <v>2019</v>
          </cell>
          <cell r="D897">
            <v>6</v>
          </cell>
          <cell r="H897">
            <v>0.7</v>
          </cell>
        </row>
        <row r="898">
          <cell r="A898" t="str">
            <v>7. Neatgautinos ir abejotinai atgautinos sumos</v>
          </cell>
          <cell r="B898">
            <v>2019</v>
          </cell>
          <cell r="D898">
            <v>6</v>
          </cell>
          <cell r="H898">
            <v>0</v>
          </cell>
        </row>
        <row r="899">
          <cell r="A899" t="str">
            <v>8.1. Veiklos sąnaudos</v>
          </cell>
          <cell r="B899">
            <v>2019</v>
          </cell>
          <cell r="D899">
            <v>6</v>
          </cell>
          <cell r="H899">
            <v>9.9999999999999645E-2</v>
          </cell>
        </row>
        <row r="900">
          <cell r="A900" t="str">
            <v>8.2. Palūkanos bei paskolų aptarnavimas</v>
          </cell>
          <cell r="B900">
            <v>2019</v>
          </cell>
          <cell r="D900">
            <v>6</v>
          </cell>
          <cell r="H900">
            <v>0</v>
          </cell>
        </row>
        <row r="901">
          <cell r="A901" t="str">
            <v>9. Išlaidos investicinei veiklai</v>
          </cell>
          <cell r="B901">
            <v>2019</v>
          </cell>
          <cell r="D901">
            <v>6</v>
          </cell>
          <cell r="H901">
            <v>-1.6</v>
          </cell>
        </row>
        <row r="902">
          <cell r="A902" t="str">
            <v>1. Pensijų draudimui</v>
          </cell>
          <cell r="B902">
            <v>2019</v>
          </cell>
          <cell r="D902">
            <v>7</v>
          </cell>
          <cell r="H902">
            <v>10.699999999999989</v>
          </cell>
        </row>
        <row r="903">
          <cell r="A903" t="str">
            <v>2. Ligos ir motinystės (tėvystės) draudimui</v>
          </cell>
          <cell r="B903">
            <v>2019</v>
          </cell>
          <cell r="D903">
            <v>7</v>
          </cell>
          <cell r="H903">
            <v>4</v>
          </cell>
        </row>
        <row r="904">
          <cell r="A904" t="str">
            <v>3. Nedarbo socialiniam draudimui</v>
          </cell>
          <cell r="B904">
            <v>2019</v>
          </cell>
          <cell r="D904">
            <v>7</v>
          </cell>
          <cell r="H904">
            <v>3.6999999999999993</v>
          </cell>
        </row>
        <row r="905">
          <cell r="A905" t="str">
            <v>4. Nelaimingų atsitikimų darbe ir profesinių ligų socialiniam draudimui</v>
          </cell>
          <cell r="B905">
            <v>2019</v>
          </cell>
          <cell r="D905">
            <v>7</v>
          </cell>
          <cell r="H905">
            <v>0.20000000000000018</v>
          </cell>
        </row>
        <row r="906">
          <cell r="A906" t="str">
            <v>5. Lėšos, pervedamos į Prival.sveikatos draudimo fondą</v>
          </cell>
          <cell r="B906">
            <v>2019</v>
          </cell>
          <cell r="D906">
            <v>7</v>
          </cell>
          <cell r="H906">
            <v>0</v>
          </cell>
        </row>
        <row r="907">
          <cell r="A907" t="str">
            <v>6. Lėšos, pervedamos į pensijų fondus</v>
          </cell>
          <cell r="B907">
            <v>2019</v>
          </cell>
          <cell r="D907">
            <v>7</v>
          </cell>
          <cell r="H907">
            <v>0</v>
          </cell>
        </row>
        <row r="908">
          <cell r="A908" t="str">
            <v>7. Neatgautinos ir abejotinai atgautinos sumos</v>
          </cell>
          <cell r="B908">
            <v>2019</v>
          </cell>
          <cell r="D908">
            <v>7</v>
          </cell>
          <cell r="H908">
            <v>0</v>
          </cell>
        </row>
        <row r="909">
          <cell r="A909" t="str">
            <v>8.1. Veiklos sąnaudos</v>
          </cell>
          <cell r="B909">
            <v>2019</v>
          </cell>
          <cell r="D909">
            <v>7</v>
          </cell>
          <cell r="H909">
            <v>0</v>
          </cell>
        </row>
        <row r="910">
          <cell r="A910" t="str">
            <v>8.2. Palūkanos bei paskolų aptarnavimas</v>
          </cell>
          <cell r="B910">
            <v>2019</v>
          </cell>
          <cell r="D910">
            <v>7</v>
          </cell>
          <cell r="H910">
            <v>0</v>
          </cell>
        </row>
        <row r="911">
          <cell r="A911" t="str">
            <v>9. Išlaidos investicinei veiklai</v>
          </cell>
          <cell r="B911">
            <v>2019</v>
          </cell>
          <cell r="D911">
            <v>7</v>
          </cell>
          <cell r="H911">
            <v>0.1</v>
          </cell>
        </row>
        <row r="912">
          <cell r="A912" t="str">
            <v>1. Pensijų draudimui</v>
          </cell>
          <cell r="B912">
            <v>2019</v>
          </cell>
          <cell r="D912">
            <v>8</v>
          </cell>
          <cell r="H912">
            <v>7</v>
          </cell>
        </row>
        <row r="913">
          <cell r="A913" t="str">
            <v>2. Ligos ir motinystės (tėvystės) draudimui</v>
          </cell>
          <cell r="B913">
            <v>2019</v>
          </cell>
          <cell r="D913">
            <v>8</v>
          </cell>
          <cell r="H913">
            <v>-2.2000000000000028</v>
          </cell>
        </row>
        <row r="914">
          <cell r="A914" t="str">
            <v>3. Nedarbo socialiniam draudimui</v>
          </cell>
          <cell r="B914">
            <v>2019</v>
          </cell>
          <cell r="D914">
            <v>8</v>
          </cell>
          <cell r="H914">
            <v>4.2000000000000011</v>
          </cell>
        </row>
        <row r="915">
          <cell r="A915" t="str">
            <v>4. Nelaimingų atsitikimų darbe ir profesinių ligų socialiniam draudimui</v>
          </cell>
          <cell r="B915">
            <v>2019</v>
          </cell>
          <cell r="D915">
            <v>8</v>
          </cell>
          <cell r="H915">
            <v>0</v>
          </cell>
        </row>
        <row r="916">
          <cell r="A916" t="str">
            <v>5. Lėšos, pervedamos į Prival.sveikatos draudimo fondą</v>
          </cell>
          <cell r="B916">
            <v>2019</v>
          </cell>
          <cell r="D916">
            <v>8</v>
          </cell>
          <cell r="H916">
            <v>0</v>
          </cell>
        </row>
        <row r="917">
          <cell r="A917" t="str">
            <v>6. Lėšos, pervedamos į pensijų fondus</v>
          </cell>
          <cell r="B917">
            <v>2019</v>
          </cell>
          <cell r="D917">
            <v>8</v>
          </cell>
          <cell r="H917">
            <v>0</v>
          </cell>
        </row>
        <row r="918">
          <cell r="A918" t="str">
            <v>7. Neatgautinos ir abejotinai atgautinos sumos</v>
          </cell>
          <cell r="B918">
            <v>2019</v>
          </cell>
          <cell r="D918">
            <v>8</v>
          </cell>
          <cell r="H918">
            <v>0</v>
          </cell>
        </row>
        <row r="919">
          <cell r="A919" t="str">
            <v>8.1. Veiklos sąnaudos</v>
          </cell>
          <cell r="B919">
            <v>2019</v>
          </cell>
          <cell r="D919">
            <v>8</v>
          </cell>
          <cell r="H919">
            <v>0</v>
          </cell>
        </row>
        <row r="920">
          <cell r="A920" t="str">
            <v>8.2. Palūkanos bei paskolų aptarnavimas</v>
          </cell>
          <cell r="B920">
            <v>2019</v>
          </cell>
          <cell r="D920">
            <v>8</v>
          </cell>
          <cell r="H920">
            <v>0</v>
          </cell>
        </row>
        <row r="921">
          <cell r="A921" t="str">
            <v>9. Išlaidos investicinei veiklai</v>
          </cell>
          <cell r="B921">
            <v>2019</v>
          </cell>
          <cell r="D921">
            <v>8</v>
          </cell>
          <cell r="H921">
            <v>0.1</v>
          </cell>
        </row>
        <row r="922">
          <cell r="A922" t="str">
            <v>1. Pensijų draudimui</v>
          </cell>
          <cell r="B922">
            <v>2019</v>
          </cell>
          <cell r="D922">
            <v>9</v>
          </cell>
          <cell r="H922">
            <v>7.1000000000000227</v>
          </cell>
        </row>
        <row r="923">
          <cell r="A923" t="str">
            <v>2. Ligos ir motinystės (tėvystės) draudimui</v>
          </cell>
          <cell r="B923">
            <v>2019</v>
          </cell>
          <cell r="D923">
            <v>9</v>
          </cell>
          <cell r="H923">
            <v>-3.8999999999999986</v>
          </cell>
        </row>
        <row r="924">
          <cell r="A924" t="str">
            <v>3. Nedarbo socialiniam draudimui</v>
          </cell>
          <cell r="B924">
            <v>2019</v>
          </cell>
          <cell r="D924">
            <v>9</v>
          </cell>
          <cell r="H924">
            <v>5.2999999999999989</v>
          </cell>
        </row>
        <row r="925">
          <cell r="A925" t="str">
            <v>4. Nelaimingų atsitikimų darbe ir profesinių ligų socialiniam draudimui</v>
          </cell>
          <cell r="B925">
            <v>2019</v>
          </cell>
          <cell r="D925">
            <v>9</v>
          </cell>
          <cell r="H925">
            <v>0</v>
          </cell>
        </row>
        <row r="926">
          <cell r="A926" t="str">
            <v>5. Lėšos, pervedamos į Prival.sveikatos draudimo fondą</v>
          </cell>
          <cell r="B926">
            <v>2019</v>
          </cell>
          <cell r="D926">
            <v>9</v>
          </cell>
          <cell r="H926">
            <v>0</v>
          </cell>
        </row>
        <row r="927">
          <cell r="A927" t="str">
            <v>6. Lėšos, pervedamos į pensijų fondus</v>
          </cell>
          <cell r="B927">
            <v>2019</v>
          </cell>
          <cell r="D927">
            <v>9</v>
          </cell>
          <cell r="H927">
            <v>0</v>
          </cell>
        </row>
        <row r="928">
          <cell r="A928" t="str">
            <v>7. Neatgautinos ir abejotinai atgautinos sumos</v>
          </cell>
          <cell r="B928">
            <v>2019</v>
          </cell>
          <cell r="D928">
            <v>9</v>
          </cell>
          <cell r="H928">
            <v>0</v>
          </cell>
        </row>
        <row r="929">
          <cell r="A929" t="str">
            <v>8.1. Veiklos sąnaudos</v>
          </cell>
          <cell r="B929">
            <v>2019</v>
          </cell>
          <cell r="D929">
            <v>9</v>
          </cell>
          <cell r="H929">
            <v>-0.10000000000000053</v>
          </cell>
        </row>
        <row r="930">
          <cell r="A930" t="str">
            <v>8.2. Palūkanos bei paskolų aptarnavimas</v>
          </cell>
          <cell r="B930">
            <v>2019</v>
          </cell>
          <cell r="D930">
            <v>9</v>
          </cell>
          <cell r="H930">
            <v>0</v>
          </cell>
        </row>
        <row r="931">
          <cell r="A931" t="str">
            <v>9. Išlaidos investicinei veiklai</v>
          </cell>
          <cell r="B931">
            <v>2019</v>
          </cell>
          <cell r="D931">
            <v>9</v>
          </cell>
          <cell r="H931">
            <v>-0.30000000000000004</v>
          </cell>
        </row>
        <row r="932">
          <cell r="A932" t="str">
            <v>1. Pensijų draudimui</v>
          </cell>
          <cell r="B932">
            <v>2019</v>
          </cell>
          <cell r="D932">
            <v>10</v>
          </cell>
          <cell r="H932">
            <v>6.3000000000000114</v>
          </cell>
        </row>
        <row r="933">
          <cell r="A933" t="str">
            <v>2. Ligos ir motinystės (tėvystės) draudimui</v>
          </cell>
          <cell r="B933">
            <v>2019</v>
          </cell>
          <cell r="D933">
            <v>10</v>
          </cell>
          <cell r="H933">
            <v>-1.1000000000000014</v>
          </cell>
        </row>
        <row r="934">
          <cell r="A934" t="str">
            <v>3. Nedarbo socialiniam draudimui</v>
          </cell>
          <cell r="B934">
            <v>2019</v>
          </cell>
          <cell r="D934">
            <v>10</v>
          </cell>
          <cell r="H934">
            <v>5.1000000000000014</v>
          </cell>
        </row>
        <row r="935">
          <cell r="A935" t="str">
            <v>4. Nelaimingų atsitikimų darbe ir profesinių ligų socialiniam draudimui</v>
          </cell>
          <cell r="B935">
            <v>2019</v>
          </cell>
          <cell r="D935">
            <v>10</v>
          </cell>
          <cell r="H935">
            <v>0</v>
          </cell>
        </row>
        <row r="936">
          <cell r="A936" t="str">
            <v>5. Lėšos, pervedamos į Prival.sveikatos draudimo fondą</v>
          </cell>
          <cell r="B936">
            <v>2019</v>
          </cell>
          <cell r="D936">
            <v>10</v>
          </cell>
          <cell r="H936">
            <v>0</v>
          </cell>
        </row>
        <row r="937">
          <cell r="A937" t="str">
            <v>6. Lėšos, pervedamos į pensijų fondus</v>
          </cell>
          <cell r="B937">
            <v>2019</v>
          </cell>
          <cell r="D937">
            <v>10</v>
          </cell>
          <cell r="H937">
            <v>0</v>
          </cell>
        </row>
        <row r="938">
          <cell r="A938" t="str">
            <v>7. Neatgautinos ir abejotinai atgautinos sumos</v>
          </cell>
          <cell r="B938">
            <v>2019</v>
          </cell>
          <cell r="D938">
            <v>10</v>
          </cell>
          <cell r="H938">
            <v>0</v>
          </cell>
        </row>
        <row r="939">
          <cell r="A939" t="str">
            <v>8.1. Veiklos sąnaudos</v>
          </cell>
          <cell r="B939">
            <v>2019</v>
          </cell>
          <cell r="D939">
            <v>10</v>
          </cell>
          <cell r="H939">
            <v>0.39999999999999947</v>
          </cell>
        </row>
        <row r="940">
          <cell r="A940" t="str">
            <v>8.2. Palūkanos bei paskolų aptarnavimas</v>
          </cell>
          <cell r="B940">
            <v>2019</v>
          </cell>
          <cell r="D940">
            <v>10</v>
          </cell>
          <cell r="H940">
            <v>0</v>
          </cell>
        </row>
        <row r="941">
          <cell r="A941" t="str">
            <v>9. Išlaidos investicinei veiklai</v>
          </cell>
          <cell r="B941">
            <v>2019</v>
          </cell>
          <cell r="D941">
            <v>10</v>
          </cell>
          <cell r="H941">
            <v>0</v>
          </cell>
        </row>
        <row r="942">
          <cell r="A942" t="str">
            <v>1. Pensijų draudimui</v>
          </cell>
          <cell r="B942">
            <v>2019</v>
          </cell>
          <cell r="D942">
            <v>11</v>
          </cell>
          <cell r="H942">
            <v>5.8999999999999773</v>
          </cell>
        </row>
        <row r="943">
          <cell r="A943" t="str">
            <v>2. Ligos ir motinystės (tėvystės) draudimui</v>
          </cell>
          <cell r="B943">
            <v>2019</v>
          </cell>
          <cell r="D943">
            <v>11</v>
          </cell>
          <cell r="H943">
            <v>-2.7000000000000028</v>
          </cell>
        </row>
        <row r="944">
          <cell r="A944" t="str">
            <v>3. Nedarbo socialiniam draudimui</v>
          </cell>
          <cell r="B944">
            <v>2019</v>
          </cell>
          <cell r="D944">
            <v>11</v>
          </cell>
          <cell r="H944">
            <v>5.2000000000000011</v>
          </cell>
        </row>
        <row r="945">
          <cell r="A945" t="str">
            <v>4. Nelaimingų atsitikimų darbe ir profesinių ligų socialiniam draudimui</v>
          </cell>
          <cell r="B945">
            <v>2019</v>
          </cell>
          <cell r="D945">
            <v>11</v>
          </cell>
          <cell r="H945">
            <v>-0.29999999999999982</v>
          </cell>
        </row>
        <row r="946">
          <cell r="A946" t="str">
            <v>5. Lėšos, pervedamos į Prival.sveikatos draudimo fondą</v>
          </cell>
          <cell r="B946">
            <v>2019</v>
          </cell>
          <cell r="D946">
            <v>11</v>
          </cell>
          <cell r="H946">
            <v>0</v>
          </cell>
        </row>
        <row r="947">
          <cell r="A947" t="str">
            <v>6. Lėšos, pervedamos į pensijų fondus</v>
          </cell>
          <cell r="B947">
            <v>2019</v>
          </cell>
          <cell r="D947">
            <v>11</v>
          </cell>
          <cell r="H947">
            <v>0</v>
          </cell>
        </row>
        <row r="948">
          <cell r="A948" t="str">
            <v>7. Neatgautinos ir abejotinai atgautinos sumos</v>
          </cell>
          <cell r="B948">
            <v>2019</v>
          </cell>
          <cell r="D948">
            <v>11</v>
          </cell>
          <cell r="H948">
            <v>0</v>
          </cell>
        </row>
        <row r="949">
          <cell r="A949" t="str">
            <v>8.1. Veiklos sąnaudos</v>
          </cell>
          <cell r="B949">
            <v>2019</v>
          </cell>
          <cell r="D949">
            <v>11</v>
          </cell>
          <cell r="H949">
            <v>0.59999999999999964</v>
          </cell>
        </row>
        <row r="950">
          <cell r="A950" t="str">
            <v>8.2. Palūkanos bei paskolų aptarnavimas</v>
          </cell>
          <cell r="B950">
            <v>2019</v>
          </cell>
          <cell r="D950">
            <v>11</v>
          </cell>
          <cell r="H950">
            <v>0</v>
          </cell>
        </row>
        <row r="951">
          <cell r="A951" t="str">
            <v>9. Išlaidos investicinei veiklai</v>
          </cell>
          <cell r="B951">
            <v>2019</v>
          </cell>
          <cell r="D951">
            <v>11</v>
          </cell>
          <cell r="H951">
            <v>0.3</v>
          </cell>
        </row>
        <row r="952">
          <cell r="A952" t="str">
            <v>1. Pensijų draudimui</v>
          </cell>
          <cell r="B952">
            <v>2019</v>
          </cell>
          <cell r="D952">
            <v>12</v>
          </cell>
          <cell r="H952">
            <v>8.2999999999999545</v>
          </cell>
        </row>
        <row r="953">
          <cell r="A953" t="str">
            <v>2. Ligos ir motinystės (tėvystės) draudimui</v>
          </cell>
          <cell r="B953">
            <v>2019</v>
          </cell>
          <cell r="D953">
            <v>12</v>
          </cell>
          <cell r="H953">
            <v>-4.2999999999999972</v>
          </cell>
        </row>
        <row r="954">
          <cell r="A954" t="str">
            <v>3. Nedarbo socialiniam draudimui</v>
          </cell>
          <cell r="B954">
            <v>2019</v>
          </cell>
          <cell r="D954">
            <v>12</v>
          </cell>
          <cell r="H954">
            <v>6.0999999999999979</v>
          </cell>
        </row>
        <row r="955">
          <cell r="A955" t="str">
            <v>4. Nelaimingų atsitikimų darbe ir profesinių ligų socialiniam draudimui</v>
          </cell>
          <cell r="B955">
            <v>2019</v>
          </cell>
          <cell r="D955">
            <v>12</v>
          </cell>
          <cell r="H955">
            <v>-0.60000000000000009</v>
          </cell>
        </row>
        <row r="956">
          <cell r="A956" t="str">
            <v>5. Lėšos, pervedamos į Prival.sveikatos draudimo fondą</v>
          </cell>
          <cell r="B956">
            <v>2019</v>
          </cell>
          <cell r="D956">
            <v>12</v>
          </cell>
          <cell r="H956">
            <v>0</v>
          </cell>
        </row>
        <row r="957">
          <cell r="A957" t="str">
            <v>6. Lėšos, pervedamos į pensijų fondus</v>
          </cell>
          <cell r="B957">
            <v>2019</v>
          </cell>
          <cell r="D957">
            <v>12</v>
          </cell>
          <cell r="H957">
            <v>0</v>
          </cell>
        </row>
        <row r="958">
          <cell r="A958" t="str">
            <v>7. Neatgautinos ir abejotinai atgautinos sumos</v>
          </cell>
          <cell r="B958">
            <v>2019</v>
          </cell>
          <cell r="D958">
            <v>12</v>
          </cell>
          <cell r="H958">
            <v>0</v>
          </cell>
        </row>
        <row r="959">
          <cell r="A959" t="str">
            <v>8.1. Veiklos sąnaudos</v>
          </cell>
          <cell r="B959">
            <v>2019</v>
          </cell>
          <cell r="D959">
            <v>12</v>
          </cell>
          <cell r="H959">
            <v>-3.5</v>
          </cell>
        </row>
        <row r="960">
          <cell r="A960" t="str">
            <v>8.2. Palūkanos bei paskolų aptarnavimas</v>
          </cell>
          <cell r="B960">
            <v>2019</v>
          </cell>
          <cell r="D960">
            <v>12</v>
          </cell>
          <cell r="H960">
            <v>0</v>
          </cell>
        </row>
        <row r="961">
          <cell r="A961" t="str">
            <v>9. Išlaidos investicinei veiklai</v>
          </cell>
          <cell r="B961">
            <v>2019</v>
          </cell>
          <cell r="D961">
            <v>12</v>
          </cell>
          <cell r="H961">
            <v>2.2999999999999998</v>
          </cell>
        </row>
        <row r="962">
          <cell r="A962" t="str">
            <v>1. Pensijų draudimui</v>
          </cell>
          <cell r="B962">
            <v>2020</v>
          </cell>
          <cell r="D962">
            <v>1</v>
          </cell>
          <cell r="H962">
            <v>-0.39999999999997726</v>
          </cell>
        </row>
        <row r="963">
          <cell r="A963" t="str">
            <v>10. Investicinė veikla</v>
          </cell>
          <cell r="B963">
            <v>2020</v>
          </cell>
          <cell r="D963">
            <v>1</v>
          </cell>
          <cell r="H963">
            <v>0.8</v>
          </cell>
        </row>
        <row r="964">
          <cell r="A964" t="str">
            <v>2. Ligos ir motinystės (tėvystės) draudimui</v>
          </cell>
          <cell r="B964">
            <v>2020</v>
          </cell>
          <cell r="D964">
            <v>1</v>
          </cell>
          <cell r="H964">
            <v>-5.3000000000000007</v>
          </cell>
        </row>
        <row r="965">
          <cell r="A965" t="str">
            <v>3. Motinystės socialiniui draudimui</v>
          </cell>
          <cell r="B965">
            <v>2020</v>
          </cell>
          <cell r="D965">
            <v>1</v>
          </cell>
          <cell r="H965">
            <v>-1.1000000000000014</v>
          </cell>
        </row>
        <row r="966">
          <cell r="A966" t="str">
            <v>4. Nedarbo socialiniam draudimui</v>
          </cell>
          <cell r="B966">
            <v>2020</v>
          </cell>
          <cell r="D966">
            <v>1</v>
          </cell>
          <cell r="H966">
            <v>-0.5</v>
          </cell>
        </row>
        <row r="967">
          <cell r="A967" t="str">
            <v>5. Nelaimingų atsitikimų darbe ir profesinių ligų socialiniam draudimui</v>
          </cell>
          <cell r="B967">
            <v>2020</v>
          </cell>
          <cell r="D967">
            <v>1</v>
          </cell>
          <cell r="H967">
            <v>0</v>
          </cell>
        </row>
        <row r="968">
          <cell r="A968" t="str">
            <v>6. Lėšos, pervedamos į Prival.sveikatos draudimo fondą</v>
          </cell>
          <cell r="B968">
            <v>2020</v>
          </cell>
          <cell r="D968">
            <v>1</v>
          </cell>
          <cell r="H968">
            <v>0</v>
          </cell>
        </row>
        <row r="969">
          <cell r="A969" t="str">
            <v>7. Lėšos, pervedamos į pensijų fondus</v>
          </cell>
          <cell r="B969">
            <v>2020</v>
          </cell>
          <cell r="D969">
            <v>1</v>
          </cell>
          <cell r="H969">
            <v>0</v>
          </cell>
        </row>
        <row r="970">
          <cell r="A970" t="str">
            <v>8. Neatgautinos ir abejotinai atgautinos sumos</v>
          </cell>
          <cell r="B970">
            <v>2020</v>
          </cell>
          <cell r="D970">
            <v>1</v>
          </cell>
          <cell r="H970">
            <v>0</v>
          </cell>
        </row>
        <row r="971">
          <cell r="A971" t="str">
            <v>9. Veiklos sąnaudos</v>
          </cell>
          <cell r="B971">
            <v>2020</v>
          </cell>
          <cell r="D971">
            <v>1</v>
          </cell>
          <cell r="H971">
            <v>7.3</v>
          </cell>
        </row>
        <row r="972">
          <cell r="A972" t="str">
            <v>1. Pensijų draudimui</v>
          </cell>
          <cell r="B972">
            <v>2020</v>
          </cell>
          <cell r="D972">
            <v>2</v>
          </cell>
          <cell r="H972">
            <v>-9.9999999999965894E-2</v>
          </cell>
        </row>
        <row r="973">
          <cell r="A973" t="str">
            <v>10. Investicinė veikla</v>
          </cell>
          <cell r="B973">
            <v>2020</v>
          </cell>
          <cell r="D973">
            <v>2</v>
          </cell>
          <cell r="H973">
            <v>0.1</v>
          </cell>
        </row>
        <row r="974">
          <cell r="A974" t="str">
            <v>2. Ligos ir motinystės (tėvystės) draudimui</v>
          </cell>
          <cell r="B974">
            <v>2020</v>
          </cell>
          <cell r="D974">
            <v>2</v>
          </cell>
          <cell r="H974">
            <v>-13.5</v>
          </cell>
        </row>
        <row r="975">
          <cell r="A975" t="str">
            <v>3. Motinystės socialiniui draudimui</v>
          </cell>
          <cell r="B975">
            <v>2020</v>
          </cell>
          <cell r="D975">
            <v>2</v>
          </cell>
          <cell r="H975">
            <v>-1.7999999999999972</v>
          </cell>
        </row>
        <row r="976">
          <cell r="A976" t="str">
            <v>4. Nedarbo socialiniam draudimui</v>
          </cell>
          <cell r="B976">
            <v>2020</v>
          </cell>
          <cell r="D976">
            <v>2</v>
          </cell>
          <cell r="H976">
            <v>0.80000000000000071</v>
          </cell>
        </row>
        <row r="977">
          <cell r="A977" t="str">
            <v>5. Nelaimingų atsitikimų darbe ir profesinių ligų socialiniam draudimui</v>
          </cell>
          <cell r="B977">
            <v>2020</v>
          </cell>
          <cell r="D977">
            <v>2</v>
          </cell>
          <cell r="H977">
            <v>-9.9999999999999645E-2</v>
          </cell>
        </row>
        <row r="978">
          <cell r="A978" t="str">
            <v>6. Lėšos, pervedamos į Prival.sveikatos draudimo fondą</v>
          </cell>
          <cell r="B978">
            <v>2020</v>
          </cell>
          <cell r="D978">
            <v>2</v>
          </cell>
          <cell r="H978">
            <v>0</v>
          </cell>
        </row>
        <row r="979">
          <cell r="A979" t="str">
            <v>7. Lėšos, pervedamos į pensijų fondus</v>
          </cell>
          <cell r="B979">
            <v>2020</v>
          </cell>
          <cell r="D979">
            <v>2</v>
          </cell>
          <cell r="H979">
            <v>0</v>
          </cell>
        </row>
        <row r="980">
          <cell r="A980" t="str">
            <v>8. Neatgautinos ir abejotinai atgautinos sumos</v>
          </cell>
          <cell r="B980">
            <v>2020</v>
          </cell>
          <cell r="D980">
            <v>2</v>
          </cell>
          <cell r="H980">
            <v>0</v>
          </cell>
        </row>
        <row r="981">
          <cell r="A981" t="str">
            <v>9. Veiklos sąnaudos</v>
          </cell>
          <cell r="B981">
            <v>2020</v>
          </cell>
          <cell r="D981">
            <v>2</v>
          </cell>
          <cell r="H981">
            <v>-0.29999999999999982</v>
          </cell>
        </row>
        <row r="982">
          <cell r="A982" t="str">
            <v>1. Pensijų draudimui</v>
          </cell>
          <cell r="B982">
            <v>2020</v>
          </cell>
          <cell r="D982">
            <v>3</v>
          </cell>
          <cell r="H982">
            <v>0.89999999999997726</v>
          </cell>
        </row>
        <row r="983">
          <cell r="A983" t="str">
            <v>10. Investicinė veikla</v>
          </cell>
          <cell r="B983">
            <v>2020</v>
          </cell>
          <cell r="D983">
            <v>3</v>
          </cell>
          <cell r="H983">
            <v>-2.6</v>
          </cell>
        </row>
        <row r="984">
          <cell r="A984" t="str">
            <v>2. Ligos ir motinystės (tėvystės) draudimui</v>
          </cell>
          <cell r="B984">
            <v>2020</v>
          </cell>
          <cell r="D984">
            <v>3</v>
          </cell>
          <cell r="H984">
            <v>-7.3000000000000007</v>
          </cell>
        </row>
        <row r="985">
          <cell r="A985" t="str">
            <v>3. Motinystės socialiniui draudimui</v>
          </cell>
          <cell r="B985">
            <v>2020</v>
          </cell>
          <cell r="D985">
            <v>3</v>
          </cell>
          <cell r="H985">
            <v>-11</v>
          </cell>
        </row>
        <row r="986">
          <cell r="A986" t="str">
            <v>4. Nedarbo socialiniam draudimui</v>
          </cell>
          <cell r="B986">
            <v>2020</v>
          </cell>
          <cell r="D986">
            <v>3</v>
          </cell>
          <cell r="H986">
            <v>1.6999999999999993</v>
          </cell>
        </row>
        <row r="987">
          <cell r="A987" t="str">
            <v>5. Nelaimingų atsitikimų darbe ir profesinių ligų socialiniam draudimui</v>
          </cell>
          <cell r="B987">
            <v>2020</v>
          </cell>
          <cell r="D987">
            <v>3</v>
          </cell>
          <cell r="H987">
            <v>-0.5</v>
          </cell>
        </row>
        <row r="988">
          <cell r="A988" t="str">
            <v>6. Lėšos, pervedamos į Prival.sveikatos draudimo fondą</v>
          </cell>
          <cell r="B988">
            <v>2020</v>
          </cell>
          <cell r="D988">
            <v>3</v>
          </cell>
          <cell r="H988">
            <v>0</v>
          </cell>
        </row>
        <row r="989">
          <cell r="A989" t="str">
            <v>7. Lėšos, pervedamos į pensijų fondus</v>
          </cell>
          <cell r="B989">
            <v>2020</v>
          </cell>
          <cell r="D989">
            <v>3</v>
          </cell>
          <cell r="H989">
            <v>0</v>
          </cell>
        </row>
        <row r="990">
          <cell r="A990" t="str">
            <v>8. Neatgautinos ir abejotinai atgautinos sumos</v>
          </cell>
          <cell r="B990">
            <v>2020</v>
          </cell>
          <cell r="D990">
            <v>3</v>
          </cell>
          <cell r="H990">
            <v>0</v>
          </cell>
        </row>
        <row r="991">
          <cell r="A991" t="str">
            <v>9. Veiklos sąnaudos</v>
          </cell>
          <cell r="B991">
            <v>2020</v>
          </cell>
          <cell r="D991">
            <v>3</v>
          </cell>
          <cell r="H991">
            <v>-6.8</v>
          </cell>
        </row>
        <row r="992">
          <cell r="A992" t="str">
            <v>1. Pensijų draudimui</v>
          </cell>
          <cell r="B992">
            <v>2020</v>
          </cell>
          <cell r="D992">
            <v>4</v>
          </cell>
          <cell r="H992">
            <v>-1.5</v>
          </cell>
        </row>
        <row r="993">
          <cell r="A993" t="str">
            <v>10. Investicinė veikla</v>
          </cell>
          <cell r="B993">
            <v>2020</v>
          </cell>
          <cell r="D993">
            <v>4</v>
          </cell>
          <cell r="H993">
            <v>0.1</v>
          </cell>
        </row>
        <row r="994">
          <cell r="A994" t="str">
            <v>2. Ligos ir motinystės (tėvystės) draudimui</v>
          </cell>
          <cell r="B994">
            <v>2020</v>
          </cell>
          <cell r="D994">
            <v>4</v>
          </cell>
          <cell r="H994">
            <v>56.6</v>
          </cell>
        </row>
        <row r="995">
          <cell r="A995" t="str">
            <v>3. Motinystės socialiniui draudimui</v>
          </cell>
          <cell r="B995">
            <v>2020</v>
          </cell>
          <cell r="D995">
            <v>4</v>
          </cell>
          <cell r="H995">
            <v>-2.0999999999999979</v>
          </cell>
        </row>
        <row r="996">
          <cell r="A996" t="str">
            <v>4. Nedarbo socialiniam draudimui</v>
          </cell>
          <cell r="B996">
            <v>2020</v>
          </cell>
          <cell r="D996">
            <v>4</v>
          </cell>
          <cell r="H996">
            <v>2.6000000000000014</v>
          </cell>
        </row>
        <row r="997">
          <cell r="A997" t="str">
            <v>5. Nelaimingų atsitikimų darbe ir profesinių ligų socialiniam draudimui</v>
          </cell>
          <cell r="B997">
            <v>2020</v>
          </cell>
          <cell r="D997">
            <v>4</v>
          </cell>
          <cell r="H997">
            <v>-0.79999999999999982</v>
          </cell>
        </row>
        <row r="998">
          <cell r="A998" t="str">
            <v>6. Lėšos, pervedamos į Prival.sveikatos draudimo fondą</v>
          </cell>
          <cell r="B998">
            <v>2020</v>
          </cell>
          <cell r="D998">
            <v>4</v>
          </cell>
          <cell r="H998">
            <v>0</v>
          </cell>
        </row>
        <row r="999">
          <cell r="A999" t="str">
            <v>7. Lėšos, pervedamos į pensijų fondus</v>
          </cell>
          <cell r="B999">
            <v>2020</v>
          </cell>
          <cell r="D999">
            <v>4</v>
          </cell>
          <cell r="H999">
            <v>0</v>
          </cell>
        </row>
        <row r="1000">
          <cell r="A1000" t="str">
            <v>8. Neatgautinos ir abejotinai atgautinos sumos</v>
          </cell>
          <cell r="B1000">
            <v>2020</v>
          </cell>
          <cell r="D1000">
            <v>4</v>
          </cell>
          <cell r="H1000">
            <v>0</v>
          </cell>
        </row>
        <row r="1001">
          <cell r="A1001" t="str">
            <v>9. Veiklos sąnaudos</v>
          </cell>
          <cell r="B1001">
            <v>2020</v>
          </cell>
          <cell r="D1001">
            <v>4</v>
          </cell>
          <cell r="H1001">
            <v>-0.29999999999999982</v>
          </cell>
        </row>
        <row r="1002">
          <cell r="A1002" t="str">
            <v>1. Pensijų draudimui</v>
          </cell>
          <cell r="B1002">
            <v>2020</v>
          </cell>
          <cell r="D1002">
            <v>5</v>
          </cell>
          <cell r="H1002">
            <v>-2.0999999999999659</v>
          </cell>
        </row>
        <row r="1003">
          <cell r="A1003" t="str">
            <v>10. Investicinė veikla</v>
          </cell>
          <cell r="B1003">
            <v>2020</v>
          </cell>
          <cell r="D1003">
            <v>5</v>
          </cell>
          <cell r="H1003">
            <v>0</v>
          </cell>
        </row>
        <row r="1004">
          <cell r="A1004" t="str">
            <v>2. Ligos ir motinystės (tėvystės) draudimui</v>
          </cell>
          <cell r="B1004">
            <v>2020</v>
          </cell>
          <cell r="D1004">
            <v>5</v>
          </cell>
          <cell r="H1004">
            <v>44</v>
          </cell>
        </row>
        <row r="1005">
          <cell r="A1005" t="str">
            <v>3. Motinystės socialiniui draudimui</v>
          </cell>
          <cell r="B1005">
            <v>2020</v>
          </cell>
          <cell r="D1005">
            <v>5</v>
          </cell>
          <cell r="H1005">
            <v>-2.5999999999999979</v>
          </cell>
        </row>
        <row r="1006">
          <cell r="A1006" t="str">
            <v>4. Nedarbo socialiniam draudimui</v>
          </cell>
          <cell r="B1006">
            <v>2020</v>
          </cell>
          <cell r="D1006">
            <v>5</v>
          </cell>
          <cell r="H1006">
            <v>6.3000000000000007</v>
          </cell>
        </row>
        <row r="1007">
          <cell r="A1007" t="str">
            <v>5. Nelaimingų atsitikimų darbe ir profesinių ligų socialiniam draudimui</v>
          </cell>
          <cell r="B1007">
            <v>2020</v>
          </cell>
          <cell r="D1007">
            <v>5</v>
          </cell>
          <cell r="H1007">
            <v>-0.59999999999999964</v>
          </cell>
        </row>
        <row r="1008">
          <cell r="A1008" t="str">
            <v>6. Lėšos, pervedamos į Prival.sveikatos draudimo fondą</v>
          </cell>
          <cell r="B1008">
            <v>2020</v>
          </cell>
          <cell r="D1008">
            <v>5</v>
          </cell>
          <cell r="H1008">
            <v>0</v>
          </cell>
        </row>
        <row r="1009">
          <cell r="A1009" t="str">
            <v>7. Lėšos, pervedamos į pensijų fondus</v>
          </cell>
          <cell r="B1009">
            <v>2020</v>
          </cell>
          <cell r="D1009">
            <v>5</v>
          </cell>
          <cell r="H1009">
            <v>0</v>
          </cell>
        </row>
        <row r="1010">
          <cell r="A1010" t="str">
            <v>8. Neatgautinos ir abejotinai atgautinos sumos</v>
          </cell>
          <cell r="B1010">
            <v>2020</v>
          </cell>
          <cell r="D1010">
            <v>5</v>
          </cell>
          <cell r="H1010">
            <v>0</v>
          </cell>
        </row>
        <row r="1011">
          <cell r="A1011" t="str">
            <v>9. Veiklos sąnaudos</v>
          </cell>
          <cell r="B1011">
            <v>2020</v>
          </cell>
          <cell r="D1011">
            <v>5</v>
          </cell>
          <cell r="H1011">
            <v>0.5</v>
          </cell>
        </row>
        <row r="1012">
          <cell r="A1012" t="str">
            <v>1. Pensijų draudimui</v>
          </cell>
          <cell r="B1012">
            <v>2020</v>
          </cell>
          <cell r="D1012">
            <v>6</v>
          </cell>
          <cell r="H1012">
            <v>3.8000000000000114</v>
          </cell>
        </row>
        <row r="1013">
          <cell r="A1013" t="str">
            <v>10. Investicinė veikla</v>
          </cell>
          <cell r="B1013">
            <v>2020</v>
          </cell>
          <cell r="D1013">
            <v>6</v>
          </cell>
          <cell r="H1013">
            <v>-2.2999999999999998</v>
          </cell>
        </row>
        <row r="1014">
          <cell r="A1014" t="str">
            <v>2. Ligos ir motinystės (tėvystės) draudimui</v>
          </cell>
          <cell r="B1014">
            <v>2020</v>
          </cell>
          <cell r="D1014">
            <v>6</v>
          </cell>
          <cell r="H1014">
            <v>19.899999999999999</v>
          </cell>
        </row>
        <row r="1015">
          <cell r="A1015" t="str">
            <v>3. Motinystės socialiniui draudimui</v>
          </cell>
          <cell r="B1015">
            <v>2020</v>
          </cell>
          <cell r="D1015">
            <v>6</v>
          </cell>
          <cell r="H1015">
            <v>-3.3000000000000043</v>
          </cell>
        </row>
        <row r="1016">
          <cell r="A1016" t="str">
            <v>4. Nedarbo socialiniam draudimui</v>
          </cell>
          <cell r="B1016">
            <v>2020</v>
          </cell>
          <cell r="D1016">
            <v>6</v>
          </cell>
          <cell r="H1016">
            <v>8.1999999999999993</v>
          </cell>
        </row>
        <row r="1017">
          <cell r="A1017" t="str">
            <v>5. Nelaimingų atsitikimų darbe ir profesinių ligų socialiniam draudimui</v>
          </cell>
          <cell r="B1017">
            <v>2020</v>
          </cell>
          <cell r="D1017">
            <v>6</v>
          </cell>
          <cell r="H1017">
            <v>-0.20000000000000018</v>
          </cell>
        </row>
        <row r="1018">
          <cell r="A1018" t="str">
            <v>6. Lėšos, pervedamos į Prival.sveikatos draudimo fondą</v>
          </cell>
          <cell r="B1018">
            <v>2020</v>
          </cell>
          <cell r="D1018">
            <v>6</v>
          </cell>
          <cell r="H1018">
            <v>0</v>
          </cell>
        </row>
        <row r="1019">
          <cell r="A1019" t="str">
            <v>7. Lėšos, pervedamos į pensijų fondus</v>
          </cell>
          <cell r="B1019">
            <v>2020</v>
          </cell>
          <cell r="D1019">
            <v>6</v>
          </cell>
          <cell r="H1019">
            <v>0</v>
          </cell>
        </row>
        <row r="1020">
          <cell r="A1020" t="str">
            <v>8. Neatgautinos ir abejotinai atgautinos sumos</v>
          </cell>
          <cell r="B1020">
            <v>2020</v>
          </cell>
          <cell r="D1020">
            <v>6</v>
          </cell>
          <cell r="H1020">
            <v>0</v>
          </cell>
        </row>
        <row r="1021">
          <cell r="A1021" t="str">
            <v>9. Veiklos sąnaudos</v>
          </cell>
          <cell r="B1021">
            <v>2020</v>
          </cell>
          <cell r="D1021">
            <v>6</v>
          </cell>
          <cell r="H1021">
            <v>0.40000000000000036</v>
          </cell>
        </row>
        <row r="1022">
          <cell r="A1022" t="str">
            <v>1. Pensijų draudimui</v>
          </cell>
          <cell r="B1022">
            <v>2020</v>
          </cell>
          <cell r="D1022">
            <v>7</v>
          </cell>
          <cell r="H1022">
            <v>0.40000000000003411</v>
          </cell>
        </row>
        <row r="1023">
          <cell r="A1023" t="str">
            <v>10. Investicinė veikla</v>
          </cell>
          <cell r="B1023">
            <v>2020</v>
          </cell>
          <cell r="D1023">
            <v>7</v>
          </cell>
          <cell r="H1023">
            <v>-1.5</v>
          </cell>
        </row>
        <row r="1024">
          <cell r="A1024" t="str">
            <v>2. Ligos ir motinystės (tėvystės) draudimui</v>
          </cell>
          <cell r="B1024">
            <v>2020</v>
          </cell>
          <cell r="D1024">
            <v>7</v>
          </cell>
          <cell r="H1024">
            <v>-5.8000000000000007</v>
          </cell>
        </row>
        <row r="1025">
          <cell r="A1025" t="str">
            <v>3. Motinystės socialiniui draudimui</v>
          </cell>
          <cell r="B1025">
            <v>2020</v>
          </cell>
          <cell r="D1025">
            <v>7</v>
          </cell>
          <cell r="H1025">
            <v>-0.80000000000000071</v>
          </cell>
        </row>
        <row r="1026">
          <cell r="A1026" t="str">
            <v>4. Nedarbo socialiniam draudimui</v>
          </cell>
          <cell r="B1026">
            <v>2020</v>
          </cell>
          <cell r="D1026">
            <v>7</v>
          </cell>
          <cell r="H1026">
            <v>9</v>
          </cell>
        </row>
        <row r="1027">
          <cell r="A1027" t="str">
            <v>5. Nelaimingų atsitikimų darbe ir profesinių ligų socialiniam draudimui</v>
          </cell>
          <cell r="B1027">
            <v>2020</v>
          </cell>
          <cell r="D1027">
            <v>7</v>
          </cell>
          <cell r="H1027">
            <v>-0.30000000000000027</v>
          </cell>
        </row>
        <row r="1028">
          <cell r="A1028" t="str">
            <v>6. Lėšos, pervedamos į Prival.sveikatos draudimo fondą</v>
          </cell>
          <cell r="B1028">
            <v>2020</v>
          </cell>
          <cell r="D1028">
            <v>7</v>
          </cell>
          <cell r="H1028">
            <v>0</v>
          </cell>
        </row>
        <row r="1029">
          <cell r="A1029" t="str">
            <v>7. Lėšos, pervedamos į pensijų fondus</v>
          </cell>
          <cell r="B1029">
            <v>2020</v>
          </cell>
          <cell r="D1029">
            <v>7</v>
          </cell>
          <cell r="H1029">
            <v>0</v>
          </cell>
        </row>
        <row r="1030">
          <cell r="A1030" t="str">
            <v>8. Neatgautinos ir abejotinai atgautinos sumos</v>
          </cell>
          <cell r="B1030">
            <v>2020</v>
          </cell>
          <cell r="D1030">
            <v>7</v>
          </cell>
          <cell r="H1030">
            <v>0</v>
          </cell>
        </row>
        <row r="1031">
          <cell r="A1031" t="str">
            <v>9. Veiklos sąnaudos</v>
          </cell>
          <cell r="B1031">
            <v>2020</v>
          </cell>
          <cell r="D1031">
            <v>7</v>
          </cell>
          <cell r="H1031">
            <v>0</v>
          </cell>
        </row>
        <row r="1032">
          <cell r="A1032" t="str">
            <v>1. Pensijų draudimui</v>
          </cell>
          <cell r="B1032">
            <v>2020</v>
          </cell>
          <cell r="D1032">
            <v>8</v>
          </cell>
          <cell r="H1032">
            <v>9.9999999999965894E-2</v>
          </cell>
        </row>
        <row r="1033">
          <cell r="A1033" t="str">
            <v>10. Investicinė veikla</v>
          </cell>
          <cell r="B1033">
            <v>2020</v>
          </cell>
          <cell r="D1033">
            <v>8</v>
          </cell>
          <cell r="H1033">
            <v>0.4</v>
          </cell>
        </row>
        <row r="1034">
          <cell r="A1034" t="str">
            <v>2. Ligos ir motinystės (tėvystės) draudimui</v>
          </cell>
          <cell r="B1034">
            <v>2020</v>
          </cell>
          <cell r="D1034">
            <v>8</v>
          </cell>
          <cell r="H1034">
            <v>-5.1999999999999993</v>
          </cell>
        </row>
        <row r="1035">
          <cell r="A1035" t="str">
            <v>3. Motinystės socialiniui draudimui</v>
          </cell>
          <cell r="B1035">
            <v>2020</v>
          </cell>
          <cell r="D1035">
            <v>8</v>
          </cell>
          <cell r="H1035">
            <v>-0.69999999999999929</v>
          </cell>
        </row>
        <row r="1036">
          <cell r="A1036" t="str">
            <v>4. Nedarbo socialiniam draudimui</v>
          </cell>
          <cell r="B1036">
            <v>2020</v>
          </cell>
          <cell r="D1036">
            <v>8</v>
          </cell>
          <cell r="H1036">
            <v>9.5</v>
          </cell>
        </row>
        <row r="1037">
          <cell r="A1037" t="str">
            <v>5. Nelaimingų atsitikimų darbe ir profesinių ligų socialiniam draudimui</v>
          </cell>
          <cell r="B1037">
            <v>2020</v>
          </cell>
          <cell r="D1037">
            <v>8</v>
          </cell>
          <cell r="H1037">
            <v>-0.39999999999999991</v>
          </cell>
        </row>
        <row r="1038">
          <cell r="A1038" t="str">
            <v>6. Lėšos, pervedamos į Prival.sveikatos draudimo fondą</v>
          </cell>
          <cell r="B1038">
            <v>2020</v>
          </cell>
          <cell r="D1038">
            <v>8</v>
          </cell>
          <cell r="H1038">
            <v>0</v>
          </cell>
        </row>
        <row r="1039">
          <cell r="A1039" t="str">
            <v>7. Lėšos, pervedamos į pensijų fondus</v>
          </cell>
          <cell r="B1039">
            <v>2020</v>
          </cell>
          <cell r="D1039">
            <v>8</v>
          </cell>
          <cell r="H1039">
            <v>0</v>
          </cell>
        </row>
        <row r="1040">
          <cell r="A1040" t="str">
            <v>8. Neatgautinos ir abejotinai atgautinos sumos</v>
          </cell>
          <cell r="B1040">
            <v>2020</v>
          </cell>
          <cell r="D1040">
            <v>8</v>
          </cell>
          <cell r="H1040">
            <v>0</v>
          </cell>
        </row>
        <row r="1041">
          <cell r="A1041" t="str">
            <v>9. Veiklos sąnaudos</v>
          </cell>
          <cell r="B1041">
            <v>2020</v>
          </cell>
          <cell r="D1041">
            <v>8</v>
          </cell>
          <cell r="H1041">
            <v>-0.30000000000000071</v>
          </cell>
        </row>
        <row r="1042">
          <cell r="A1042" t="str">
            <v>1. Pensijų draudimui</v>
          </cell>
          <cell r="B1042">
            <v>2020</v>
          </cell>
          <cell r="D1042">
            <v>9</v>
          </cell>
          <cell r="H1042">
            <v>0.69999999999998863</v>
          </cell>
        </row>
        <row r="1043">
          <cell r="A1043" t="str">
            <v>10. Investicinė veikla</v>
          </cell>
          <cell r="B1043">
            <v>2020</v>
          </cell>
          <cell r="D1043">
            <v>9</v>
          </cell>
          <cell r="H1043">
            <v>0</v>
          </cell>
        </row>
        <row r="1044">
          <cell r="A1044" t="str">
            <v>2. Ligos ir motinystės (tėvystės) draudimui</v>
          </cell>
          <cell r="B1044">
            <v>2020</v>
          </cell>
          <cell r="D1044">
            <v>9</v>
          </cell>
          <cell r="H1044">
            <v>-4.3000000000000007</v>
          </cell>
        </row>
        <row r="1045">
          <cell r="A1045" t="str">
            <v>3. Motinystės socialiniui draudimui</v>
          </cell>
          <cell r="B1045">
            <v>2020</v>
          </cell>
          <cell r="D1045">
            <v>9</v>
          </cell>
          <cell r="H1045">
            <v>-3.6000000000000014</v>
          </cell>
        </row>
        <row r="1046">
          <cell r="A1046" t="str">
            <v>4. Nedarbo socialiniam draudimui</v>
          </cell>
          <cell r="B1046">
            <v>2020</v>
          </cell>
          <cell r="D1046">
            <v>9</v>
          </cell>
          <cell r="H1046">
            <v>9.9000000000000021</v>
          </cell>
        </row>
        <row r="1047">
          <cell r="A1047" t="str">
            <v>5. Nelaimingų atsitikimų darbe ir profesinių ligų socialiniam draudimui</v>
          </cell>
          <cell r="B1047">
            <v>2020</v>
          </cell>
          <cell r="D1047">
            <v>9</v>
          </cell>
          <cell r="H1047">
            <v>-0.29999999999999982</v>
          </cell>
        </row>
        <row r="1048">
          <cell r="A1048" t="str">
            <v>6. Lėšos, pervedamos į Prival.sveikatos draudimo fondą</v>
          </cell>
          <cell r="B1048">
            <v>2020</v>
          </cell>
          <cell r="D1048">
            <v>9</v>
          </cell>
          <cell r="H1048">
            <v>0</v>
          </cell>
        </row>
        <row r="1049">
          <cell r="A1049" t="str">
            <v>7. Lėšos, pervedamos į pensijų fondus</v>
          </cell>
          <cell r="B1049">
            <v>2020</v>
          </cell>
          <cell r="D1049">
            <v>9</v>
          </cell>
          <cell r="H1049">
            <v>0</v>
          </cell>
        </row>
        <row r="1050">
          <cell r="A1050" t="str">
            <v>8. Neatgautinos ir abejotinai atgautinos sumos</v>
          </cell>
          <cell r="B1050">
            <v>2020</v>
          </cell>
          <cell r="D1050">
            <v>9</v>
          </cell>
          <cell r="H1050">
            <v>0</v>
          </cell>
        </row>
        <row r="1051">
          <cell r="A1051" t="str">
            <v>9. Veiklos sąnaudos</v>
          </cell>
          <cell r="B1051">
            <v>2020</v>
          </cell>
          <cell r="D1051">
            <v>9</v>
          </cell>
          <cell r="H1051">
            <v>0</v>
          </cell>
        </row>
        <row r="1052">
          <cell r="A1052" t="str">
            <v>1. Pensijų draudimui</v>
          </cell>
          <cell r="B1052">
            <v>2020</v>
          </cell>
          <cell r="D1052">
            <v>10</v>
          </cell>
          <cell r="H1052">
            <v>-289.10000000000002</v>
          </cell>
        </row>
        <row r="1053">
          <cell r="A1053" t="str">
            <v>10. Investicinė veikla</v>
          </cell>
          <cell r="B1053">
            <v>2020</v>
          </cell>
          <cell r="D1053">
            <v>10</v>
          </cell>
          <cell r="H1053">
            <v>-2.6</v>
          </cell>
        </row>
        <row r="1054">
          <cell r="A1054" t="str">
            <v>2. Ligos ir motinystės (tėvystės) draudimui</v>
          </cell>
          <cell r="B1054">
            <v>2020</v>
          </cell>
          <cell r="D1054">
            <v>10</v>
          </cell>
          <cell r="H1054">
            <v>-26</v>
          </cell>
        </row>
        <row r="1055">
          <cell r="A1055" t="str">
            <v>3. Motinystės socialiniui draudimui</v>
          </cell>
          <cell r="B1055">
            <v>2020</v>
          </cell>
          <cell r="D1055">
            <v>10</v>
          </cell>
          <cell r="H1055">
            <v>-29.9</v>
          </cell>
        </row>
        <row r="1056">
          <cell r="A1056" t="str">
            <v>4. Nedarbo socialiniam draudimui</v>
          </cell>
          <cell r="B1056">
            <v>2020</v>
          </cell>
          <cell r="D1056">
            <v>10</v>
          </cell>
          <cell r="H1056">
            <v>-18.399999999999999</v>
          </cell>
        </row>
        <row r="1057">
          <cell r="A1057" t="str">
            <v>5. Nelaimingų atsitikimų darbe ir profesinių ligų socialiniam draudimui</v>
          </cell>
          <cell r="B1057">
            <v>2020</v>
          </cell>
          <cell r="D1057">
            <v>10</v>
          </cell>
          <cell r="H1057">
            <v>-2.7</v>
          </cell>
        </row>
        <row r="1058">
          <cell r="A1058" t="str">
            <v>6. Lėšos, pervedamos į Prival.sveikatos draudimo fondą</v>
          </cell>
          <cell r="B1058">
            <v>2020</v>
          </cell>
          <cell r="D1058">
            <v>10</v>
          </cell>
          <cell r="H1058">
            <v>0</v>
          </cell>
        </row>
        <row r="1059">
          <cell r="A1059" t="str">
            <v>7. Lėšos, pervedamos į pensijų fondus</v>
          </cell>
          <cell r="B1059">
            <v>2020</v>
          </cell>
          <cell r="D1059">
            <v>10</v>
          </cell>
          <cell r="H1059">
            <v>0</v>
          </cell>
        </row>
        <row r="1060">
          <cell r="A1060" t="str">
            <v>8. Neatgautinos ir abejotinai atgautinos sumos</v>
          </cell>
          <cell r="B1060">
            <v>2020</v>
          </cell>
          <cell r="D1060">
            <v>10</v>
          </cell>
          <cell r="H1060">
            <v>0</v>
          </cell>
        </row>
        <row r="1061">
          <cell r="A1061" t="str">
            <v>9. Veiklos sąnaudos</v>
          </cell>
          <cell r="B1061">
            <v>2020</v>
          </cell>
          <cell r="D1061">
            <v>10</v>
          </cell>
          <cell r="H1061">
            <v>-6</v>
          </cell>
        </row>
        <row r="1062">
          <cell r="A1062" t="str">
            <v>1. Pensijų draudimui</v>
          </cell>
          <cell r="B1062">
            <v>2020</v>
          </cell>
          <cell r="D1062">
            <v>11</v>
          </cell>
          <cell r="H1062">
            <v>-289.2</v>
          </cell>
        </row>
        <row r="1063">
          <cell r="A1063" t="str">
            <v>10. Investicinė veikla</v>
          </cell>
          <cell r="B1063">
            <v>2020</v>
          </cell>
          <cell r="D1063">
            <v>11</v>
          </cell>
          <cell r="H1063">
            <v>0</v>
          </cell>
        </row>
        <row r="1064">
          <cell r="A1064" t="str">
            <v>2. Ligos ir motinystės (tėvystės) draudimui</v>
          </cell>
          <cell r="B1064">
            <v>2020</v>
          </cell>
          <cell r="D1064">
            <v>11</v>
          </cell>
          <cell r="H1064">
            <v>-30</v>
          </cell>
        </row>
        <row r="1065">
          <cell r="A1065" t="str">
            <v>3. Motinystės socialiniui draudimui</v>
          </cell>
          <cell r="B1065">
            <v>2020</v>
          </cell>
          <cell r="D1065">
            <v>11</v>
          </cell>
          <cell r="H1065">
            <v>-28.6</v>
          </cell>
        </row>
        <row r="1066">
          <cell r="A1066" t="str">
            <v>4. Nedarbo socialiniam draudimui</v>
          </cell>
          <cell r="B1066">
            <v>2020</v>
          </cell>
          <cell r="D1066">
            <v>11</v>
          </cell>
          <cell r="H1066">
            <v>-18.600000000000001</v>
          </cell>
        </row>
        <row r="1067">
          <cell r="A1067" t="str">
            <v>5. Nelaimingų atsitikimų darbe ir profesinių ligų socialiniam draudimui</v>
          </cell>
          <cell r="B1067">
            <v>2020</v>
          </cell>
          <cell r="D1067">
            <v>11</v>
          </cell>
          <cell r="H1067">
            <v>-2.7</v>
          </cell>
        </row>
        <row r="1068">
          <cell r="A1068" t="str">
            <v>6. Lėšos, pervedamos į Prival.sveikatos draudimo fondą</v>
          </cell>
          <cell r="B1068">
            <v>2020</v>
          </cell>
          <cell r="D1068">
            <v>11</v>
          </cell>
          <cell r="H1068">
            <v>0</v>
          </cell>
        </row>
        <row r="1069">
          <cell r="A1069" t="str">
            <v>7. Lėšos, pervedamos į pensijų fondus</v>
          </cell>
          <cell r="B1069">
            <v>2020</v>
          </cell>
          <cell r="D1069">
            <v>11</v>
          </cell>
          <cell r="H1069">
            <v>0</v>
          </cell>
        </row>
        <row r="1070">
          <cell r="A1070" t="str">
            <v>8. Neatgautinos ir abejotinai atgautinos sumos</v>
          </cell>
          <cell r="B1070">
            <v>2020</v>
          </cell>
          <cell r="D1070">
            <v>11</v>
          </cell>
          <cell r="H1070">
            <v>0</v>
          </cell>
        </row>
        <row r="1071">
          <cell r="A1071" t="str">
            <v>9. Veiklos sąnaudos</v>
          </cell>
          <cell r="B1071">
            <v>2020</v>
          </cell>
          <cell r="D1071">
            <v>11</v>
          </cell>
          <cell r="H1071">
            <v>-7.1</v>
          </cell>
        </row>
        <row r="1072">
          <cell r="A1072" t="str">
            <v>1. Pensijų draudimui</v>
          </cell>
          <cell r="B1072">
            <v>2020</v>
          </cell>
          <cell r="D1072">
            <v>12</v>
          </cell>
          <cell r="H1072">
            <v>-288.39999999999998</v>
          </cell>
        </row>
        <row r="1073">
          <cell r="A1073" t="str">
            <v>10. Investicinė veikla</v>
          </cell>
          <cell r="B1073">
            <v>2020</v>
          </cell>
          <cell r="D1073">
            <v>12</v>
          </cell>
          <cell r="H1073">
            <v>0</v>
          </cell>
        </row>
        <row r="1074">
          <cell r="A1074" t="str">
            <v>2. Ligos ir motinystės (tėvystės) draudimui</v>
          </cell>
          <cell r="B1074">
            <v>2020</v>
          </cell>
          <cell r="D1074">
            <v>12</v>
          </cell>
          <cell r="H1074">
            <v>-32.799999999999997</v>
          </cell>
        </row>
        <row r="1075">
          <cell r="A1075" t="str">
            <v>3. Motinystės socialiniui draudimui</v>
          </cell>
          <cell r="B1075">
            <v>2020</v>
          </cell>
          <cell r="D1075">
            <v>12</v>
          </cell>
          <cell r="H1075">
            <v>-29.8</v>
          </cell>
        </row>
        <row r="1076">
          <cell r="A1076" t="str">
            <v>4. Nedarbo socialiniam draudimui</v>
          </cell>
          <cell r="B1076">
            <v>2020</v>
          </cell>
          <cell r="D1076">
            <v>12</v>
          </cell>
          <cell r="H1076">
            <v>-18.399999999999999</v>
          </cell>
        </row>
        <row r="1077">
          <cell r="A1077" t="str">
            <v>5. Nelaimingų atsitikimų darbe ir profesinių ligų socialiniam draudimui</v>
          </cell>
          <cell r="B1077">
            <v>2020</v>
          </cell>
          <cell r="D1077">
            <v>12</v>
          </cell>
          <cell r="H1077">
            <v>-2.9</v>
          </cell>
        </row>
        <row r="1078">
          <cell r="A1078" t="str">
            <v>6. Lėšos, pervedamos į Prival.sveikatos draudimo fondą</v>
          </cell>
          <cell r="B1078">
            <v>2020</v>
          </cell>
          <cell r="D1078">
            <v>12</v>
          </cell>
          <cell r="H1078">
            <v>0</v>
          </cell>
        </row>
        <row r="1079">
          <cell r="A1079" t="str">
            <v>7. Lėšos, pervedamos į pensijų fondus</v>
          </cell>
          <cell r="B1079">
            <v>2020</v>
          </cell>
          <cell r="D1079">
            <v>12</v>
          </cell>
          <cell r="H1079">
            <v>0</v>
          </cell>
        </row>
        <row r="1080">
          <cell r="A1080" t="str">
            <v>8. Neatgautinos ir abejotinai atgautinos sumos</v>
          </cell>
          <cell r="B1080">
            <v>2020</v>
          </cell>
          <cell r="D1080">
            <v>12</v>
          </cell>
          <cell r="H1080">
            <v>0</v>
          </cell>
        </row>
        <row r="1081">
          <cell r="A1081" t="str">
            <v>9. Veiklos sąnaudos</v>
          </cell>
          <cell r="B1081">
            <v>2020</v>
          </cell>
          <cell r="D1081">
            <v>12</v>
          </cell>
          <cell r="H1081">
            <v>-14.3</v>
          </cell>
        </row>
      </sheetData>
      <sheetData sheetId="5">
        <row r="1">
          <cell r="A1" t="str">
            <v>Pajamų rūšis</v>
          </cell>
          <cell r="B1" t="str">
            <v>Metai</v>
          </cell>
          <cell r="D1" t="str">
            <v>Mėnuo</v>
          </cell>
          <cell r="E1" t="str">
            <v>Faktinės pajamos</v>
          </cell>
          <cell r="H1" t="str">
            <v>Skirtumas</v>
          </cell>
        </row>
        <row r="2">
          <cell r="A2" t="str">
            <v>1.1. Draudėjų valstybinio socialinio draudimo įmokos</v>
          </cell>
          <cell r="B2">
            <v>2012</v>
          </cell>
          <cell r="D2">
            <v>1</v>
          </cell>
          <cell r="E2">
            <v>151.80000000000001</v>
          </cell>
          <cell r="H2">
            <v>9</v>
          </cell>
        </row>
        <row r="3">
          <cell r="A3" t="str">
            <v>1.2. Apdraustųjų valstybinio socialinio draudimo įmokos</v>
          </cell>
          <cell r="B3">
            <v>2012</v>
          </cell>
          <cell r="D3">
            <v>1</v>
          </cell>
          <cell r="E3">
            <v>44.1</v>
          </cell>
          <cell r="H3">
            <v>2.8999999999999986</v>
          </cell>
        </row>
        <row r="4">
          <cell r="A4" t="str">
            <v>1.3. Savarankiškai dirbančių asmenų valstybinio socialinio draudimo įmokos</v>
          </cell>
          <cell r="B4">
            <v>2012</v>
          </cell>
          <cell r="D4">
            <v>1</v>
          </cell>
          <cell r="E4">
            <v>3.7</v>
          </cell>
          <cell r="H4">
            <v>1.4000000000000004</v>
          </cell>
        </row>
        <row r="5">
          <cell r="A5" t="str">
            <v>1.4. Savanoriškojo valstybinio socialinio draudimo įmokos</v>
          </cell>
          <cell r="B5">
            <v>2012</v>
          </cell>
          <cell r="D5">
            <v>1</v>
          </cell>
          <cell r="E5">
            <v>0.03</v>
          </cell>
          <cell r="H5">
            <v>-0.03</v>
          </cell>
        </row>
        <row r="6">
          <cell r="A6" t="str">
            <v>1.5. Baudos ir delspinigiai</v>
          </cell>
          <cell r="B6">
            <v>2012</v>
          </cell>
          <cell r="D6">
            <v>1</v>
          </cell>
          <cell r="E6">
            <v>0.06</v>
          </cell>
          <cell r="H6">
            <v>-4.0000000000000008E-2</v>
          </cell>
        </row>
        <row r="7">
          <cell r="A7" t="str">
            <v>1.6. Asignavimai iš Lietuvos Respublikos valstybės biudžeto</v>
          </cell>
          <cell r="B7">
            <v>2012</v>
          </cell>
          <cell r="D7">
            <v>1</v>
          </cell>
          <cell r="E7">
            <v>8.8000000000000007</v>
          </cell>
          <cell r="H7">
            <v>-9.9999999999999645E-2</v>
          </cell>
        </row>
        <row r="8">
          <cell r="A8" t="str">
            <v>1.7. Atgautos į ankstesnių metų išlaidas perkeltos abejotinai atgautinos sumos</v>
          </cell>
          <cell r="B8">
            <v>2012</v>
          </cell>
          <cell r="D8">
            <v>1</v>
          </cell>
          <cell r="E8">
            <v>0</v>
          </cell>
          <cell r="H8">
            <v>0</v>
          </cell>
        </row>
        <row r="9">
          <cell r="A9" t="str">
            <v>1.8. Veiklos pajamos</v>
          </cell>
          <cell r="B9">
            <v>2012</v>
          </cell>
          <cell r="D9">
            <v>1</v>
          </cell>
          <cell r="E9">
            <v>0.2</v>
          </cell>
          <cell r="H9">
            <v>-0.2</v>
          </cell>
        </row>
        <row r="10">
          <cell r="A10" t="str">
            <v>1.9. Sveikatos draudimo įmokos nuo pašalpų ( 6 proc.)</v>
          </cell>
          <cell r="B10">
            <v>2012</v>
          </cell>
          <cell r="D10">
            <v>1</v>
          </cell>
          <cell r="E10">
            <v>2.1</v>
          </cell>
          <cell r="H10">
            <v>0</v>
          </cell>
        </row>
        <row r="11">
          <cell r="A11" t="str">
            <v>1.10. Lėšos už ES institucijų pensijų sistemoje įgytas pensines teises</v>
          </cell>
          <cell r="B11">
            <v>2012</v>
          </cell>
          <cell r="D11">
            <v>1</v>
          </cell>
          <cell r="E11">
            <v>0</v>
          </cell>
          <cell r="H11">
            <v>0</v>
          </cell>
        </row>
        <row r="12">
          <cell r="A12" t="str">
            <v>1.11. Pajamos iš investicinės veiklos</v>
          </cell>
          <cell r="B12">
            <v>2012</v>
          </cell>
          <cell r="D12">
            <v>1</v>
          </cell>
          <cell r="E12">
            <v>0</v>
          </cell>
          <cell r="H12">
            <v>0</v>
          </cell>
        </row>
        <row r="13">
          <cell r="A13" t="str">
            <v>1.1. Draudėjų valstybinio socialinio draudimo įmokos</v>
          </cell>
          <cell r="B13">
            <v>2012</v>
          </cell>
          <cell r="D13">
            <v>2</v>
          </cell>
          <cell r="E13">
            <v>195.6</v>
          </cell>
          <cell r="H13">
            <v>12.799999999999983</v>
          </cell>
        </row>
        <row r="14">
          <cell r="A14" t="str">
            <v>1.2. Apdraustųjų valstybinio socialinio draudimo įmokos</v>
          </cell>
          <cell r="B14">
            <v>2012</v>
          </cell>
          <cell r="D14">
            <v>2</v>
          </cell>
          <cell r="E14">
            <v>56.5</v>
          </cell>
          <cell r="H14">
            <v>3.7000000000000028</v>
          </cell>
        </row>
        <row r="15">
          <cell r="A15" t="str">
            <v>1.3. Savarankiškai dirbančių asmenų valstybinio socialinio draudimo įmokos</v>
          </cell>
          <cell r="B15">
            <v>2012</v>
          </cell>
          <cell r="D15">
            <v>2</v>
          </cell>
          <cell r="E15">
            <v>3.1</v>
          </cell>
          <cell r="H15">
            <v>0.5</v>
          </cell>
        </row>
        <row r="16">
          <cell r="A16" t="str">
            <v>1.4. Savanoriškojo valstybinio socialinio draudimo įmokos</v>
          </cell>
          <cell r="B16">
            <v>2012</v>
          </cell>
          <cell r="D16">
            <v>2</v>
          </cell>
          <cell r="E16">
            <v>0.03</v>
          </cell>
          <cell r="H16">
            <v>0</v>
          </cell>
        </row>
        <row r="17">
          <cell r="A17" t="str">
            <v>1.5. Baudos ir delspinigiai</v>
          </cell>
          <cell r="B17">
            <v>2012</v>
          </cell>
          <cell r="D17">
            <v>2</v>
          </cell>
          <cell r="E17">
            <v>0.1</v>
          </cell>
          <cell r="H17">
            <v>-0.1</v>
          </cell>
        </row>
        <row r="18">
          <cell r="A18" t="str">
            <v>1.6. Asignavimai iš Lietuvos Respublikos valstybės biudžeto</v>
          </cell>
          <cell r="B18">
            <v>2012</v>
          </cell>
          <cell r="D18">
            <v>2</v>
          </cell>
          <cell r="E18">
            <v>9.4</v>
          </cell>
          <cell r="H18">
            <v>-9.9999999999999645E-2</v>
          </cell>
        </row>
        <row r="19">
          <cell r="A19" t="str">
            <v>1.7. Atgautos į ankstesnių metų išlaidas perkeltos abejotinai atgautinos sumos</v>
          </cell>
          <cell r="B19">
            <v>2012</v>
          </cell>
          <cell r="D19">
            <v>2</v>
          </cell>
          <cell r="E19">
            <v>0</v>
          </cell>
          <cell r="H19">
            <v>0</v>
          </cell>
        </row>
        <row r="20">
          <cell r="A20" t="str">
            <v>1.8. Veiklos pajamos</v>
          </cell>
          <cell r="B20">
            <v>2012</v>
          </cell>
          <cell r="D20">
            <v>2</v>
          </cell>
          <cell r="E20">
            <v>0.2</v>
          </cell>
          <cell r="H20">
            <v>-0.2</v>
          </cell>
        </row>
        <row r="21">
          <cell r="A21" t="str">
            <v>1.9. Sveikatos draudimo įmokos nuo pašalpų ( 6 proc.)</v>
          </cell>
          <cell r="B21">
            <v>2012</v>
          </cell>
          <cell r="D21">
            <v>2</v>
          </cell>
          <cell r="E21">
            <v>2</v>
          </cell>
          <cell r="H21">
            <v>0</v>
          </cell>
        </row>
        <row r="22">
          <cell r="A22" t="str">
            <v>1.10. Lėšos už ES institucijų pensijų sistemoje įgytas pensines teises</v>
          </cell>
          <cell r="B22">
            <v>2012</v>
          </cell>
          <cell r="D22">
            <v>2</v>
          </cell>
          <cell r="E22">
            <v>0</v>
          </cell>
          <cell r="H22">
            <v>0</v>
          </cell>
        </row>
        <row r="23">
          <cell r="A23" t="str">
            <v>1.11. Pajamos iš investicinės veiklos</v>
          </cell>
          <cell r="B23">
            <v>2012</v>
          </cell>
          <cell r="D23">
            <v>2</v>
          </cell>
          <cell r="E23">
            <v>0</v>
          </cell>
          <cell r="H23">
            <v>0</v>
          </cell>
        </row>
        <row r="24">
          <cell r="A24" t="str">
            <v>1.1. Draudėjų valstybinio socialinio draudimo įmokos</v>
          </cell>
          <cell r="B24">
            <v>2012</v>
          </cell>
          <cell r="D24">
            <v>3</v>
          </cell>
          <cell r="E24">
            <v>199.1</v>
          </cell>
          <cell r="H24">
            <v>11</v>
          </cell>
        </row>
        <row r="25">
          <cell r="A25" t="str">
            <v>1.2. Apdraustųjų valstybinio socialinio draudimo įmokos</v>
          </cell>
          <cell r="B25">
            <v>2012</v>
          </cell>
          <cell r="D25">
            <v>3</v>
          </cell>
          <cell r="E25">
            <v>57.4</v>
          </cell>
          <cell r="H25">
            <v>2.7999999999999972</v>
          </cell>
        </row>
        <row r="26">
          <cell r="A26" t="str">
            <v>1.3. Savarankiškai dirbančių asmenų valstybinio socialinio draudimo įmokos</v>
          </cell>
          <cell r="B26">
            <v>2012</v>
          </cell>
          <cell r="D26">
            <v>3</v>
          </cell>
          <cell r="E26">
            <v>3.8</v>
          </cell>
          <cell r="H26">
            <v>9.9999999999999645E-2</v>
          </cell>
        </row>
        <row r="27">
          <cell r="A27" t="str">
            <v>1.4. Savanoriškojo valstybinio socialinio draudimo įmokos</v>
          </cell>
          <cell r="B27">
            <v>2012</v>
          </cell>
          <cell r="D27">
            <v>3</v>
          </cell>
          <cell r="E27">
            <v>0.03</v>
          </cell>
          <cell r="H27">
            <v>0</v>
          </cell>
        </row>
        <row r="28">
          <cell r="A28" t="str">
            <v>1.5. Baudos ir delspinigiai</v>
          </cell>
          <cell r="B28">
            <v>2012</v>
          </cell>
          <cell r="D28">
            <v>3</v>
          </cell>
          <cell r="E28">
            <v>0.1</v>
          </cell>
          <cell r="H28">
            <v>0</v>
          </cell>
        </row>
        <row r="29">
          <cell r="A29" t="str">
            <v>1.6. Asignavimai iš Lietuvos Respublikos valstybės biudžeto</v>
          </cell>
          <cell r="B29">
            <v>2012</v>
          </cell>
          <cell r="D29">
            <v>3</v>
          </cell>
          <cell r="E29">
            <v>6.6</v>
          </cell>
          <cell r="H29">
            <v>-0.10000000000000053</v>
          </cell>
        </row>
        <row r="30">
          <cell r="A30" t="str">
            <v>1.7. Atgautos į ankstesnių metų išlaidas perkeltos abejotinai atgautinos sumos</v>
          </cell>
          <cell r="B30">
            <v>2012</v>
          </cell>
          <cell r="D30">
            <v>3</v>
          </cell>
          <cell r="E30">
            <v>0</v>
          </cell>
          <cell r="H30">
            <v>0</v>
          </cell>
        </row>
        <row r="31">
          <cell r="A31" t="str">
            <v>1.8. Veiklos pajamos</v>
          </cell>
          <cell r="B31">
            <v>2012</v>
          </cell>
          <cell r="D31">
            <v>3</v>
          </cell>
          <cell r="E31">
            <v>0.2</v>
          </cell>
          <cell r="H31">
            <v>-0.2</v>
          </cell>
        </row>
        <row r="32">
          <cell r="A32" t="str">
            <v>1.9. Sveikatos draudimo įmokos nuo pašalpų ( 6 proc.)</v>
          </cell>
          <cell r="B32">
            <v>2012</v>
          </cell>
          <cell r="D32">
            <v>3</v>
          </cell>
          <cell r="E32">
            <v>2.1</v>
          </cell>
          <cell r="H32">
            <v>0.20000000000000018</v>
          </cell>
        </row>
        <row r="33">
          <cell r="A33" t="str">
            <v>1.10. Lėšos už ES institucijų pensijų sistemoje įgytas pensines teises</v>
          </cell>
          <cell r="B33">
            <v>2012</v>
          </cell>
          <cell r="D33">
            <v>3</v>
          </cell>
          <cell r="E33">
            <v>0</v>
          </cell>
          <cell r="H33">
            <v>0</v>
          </cell>
        </row>
        <row r="34">
          <cell r="A34" t="str">
            <v>1.11. Pajamos iš investicinės veiklos</v>
          </cell>
          <cell r="B34">
            <v>2012</v>
          </cell>
          <cell r="D34">
            <v>3</v>
          </cell>
          <cell r="E34">
            <v>0</v>
          </cell>
          <cell r="H34">
            <v>0</v>
          </cell>
        </row>
        <row r="35">
          <cell r="A35" t="str">
            <v>1.1. Draudėjų valstybinio socialinio draudimo įmokos</v>
          </cell>
          <cell r="B35">
            <v>2012</v>
          </cell>
          <cell r="D35">
            <v>4</v>
          </cell>
          <cell r="E35">
            <v>197.8</v>
          </cell>
          <cell r="H35">
            <v>4.6000000000000227</v>
          </cell>
        </row>
        <row r="36">
          <cell r="A36" t="str">
            <v>1.2. Apdraustųjų valstybinio socialinio draudimo įmokos</v>
          </cell>
          <cell r="B36">
            <v>2012</v>
          </cell>
          <cell r="D36">
            <v>4</v>
          </cell>
          <cell r="E36">
            <v>57.2</v>
          </cell>
          <cell r="H36">
            <v>1.4000000000000057</v>
          </cell>
        </row>
        <row r="37">
          <cell r="A37" t="str">
            <v>1.3. Savarankiškai dirbančių asmenų valstybinio socialinio draudimo įmokos</v>
          </cell>
          <cell r="B37">
            <v>2012</v>
          </cell>
          <cell r="D37">
            <v>4</v>
          </cell>
          <cell r="E37">
            <v>12.4</v>
          </cell>
          <cell r="H37">
            <v>10.100000000000001</v>
          </cell>
        </row>
        <row r="38">
          <cell r="A38" t="str">
            <v>1.4. Savanoriškojo valstybinio socialinio draudimo įmokos</v>
          </cell>
          <cell r="B38">
            <v>2012</v>
          </cell>
          <cell r="D38">
            <v>4</v>
          </cell>
          <cell r="E38">
            <v>0.03</v>
          </cell>
          <cell r="H38">
            <v>0</v>
          </cell>
        </row>
        <row r="39">
          <cell r="A39" t="str">
            <v>1.5. Baudos ir delspinigiai</v>
          </cell>
          <cell r="B39">
            <v>2012</v>
          </cell>
          <cell r="D39">
            <v>4</v>
          </cell>
          <cell r="E39">
            <v>0.09</v>
          </cell>
          <cell r="H39">
            <v>0</v>
          </cell>
        </row>
        <row r="40">
          <cell r="A40" t="str">
            <v>1.6. Asignavimai iš Lietuvos Respublikos valstybės biudžeto</v>
          </cell>
          <cell r="B40">
            <v>2012</v>
          </cell>
          <cell r="D40">
            <v>4</v>
          </cell>
          <cell r="E40">
            <v>6.5</v>
          </cell>
          <cell r="H40">
            <v>-0.20000000000000018</v>
          </cell>
        </row>
        <row r="41">
          <cell r="A41" t="str">
            <v>1.7. Atgautos į ankstesnių metų išlaidas perkeltos abejotinai atgautinos sumos</v>
          </cell>
          <cell r="B41">
            <v>2012</v>
          </cell>
          <cell r="D41">
            <v>4</v>
          </cell>
          <cell r="E41">
            <v>0</v>
          </cell>
          <cell r="H41">
            <v>0</v>
          </cell>
        </row>
        <row r="42">
          <cell r="A42" t="str">
            <v>1.8. Veiklos pajamos</v>
          </cell>
          <cell r="B42">
            <v>2012</v>
          </cell>
          <cell r="D42">
            <v>4</v>
          </cell>
          <cell r="E42">
            <v>0.2</v>
          </cell>
          <cell r="H42">
            <v>-0.2</v>
          </cell>
        </row>
        <row r="43">
          <cell r="A43" t="str">
            <v>1.9. Sveikatos draudimo įmokos nuo pašalpų ( 6 proc.)</v>
          </cell>
          <cell r="B43">
            <v>2012</v>
          </cell>
          <cell r="D43">
            <v>4</v>
          </cell>
          <cell r="E43">
            <v>2</v>
          </cell>
          <cell r="H43">
            <v>0</v>
          </cell>
        </row>
        <row r="44">
          <cell r="A44" t="str">
            <v>1.10. Lėšos už ES institucijų pensijų sistemoje įgytas pensines teises</v>
          </cell>
          <cell r="B44">
            <v>2012</v>
          </cell>
          <cell r="D44">
            <v>4</v>
          </cell>
          <cell r="E44">
            <v>0</v>
          </cell>
          <cell r="H44">
            <v>0</v>
          </cell>
        </row>
        <row r="45">
          <cell r="A45" t="str">
            <v>1.11. Pajamos iš investicinės veiklos</v>
          </cell>
          <cell r="B45">
            <v>2012</v>
          </cell>
          <cell r="D45">
            <v>4</v>
          </cell>
          <cell r="E45">
            <v>0</v>
          </cell>
          <cell r="H45">
            <v>0</v>
          </cell>
        </row>
        <row r="46">
          <cell r="A46" t="str">
            <v>1.1. Draudėjų valstybinio socialinio draudimo įmokos</v>
          </cell>
          <cell r="B46">
            <v>2012</v>
          </cell>
          <cell r="D46">
            <v>5</v>
          </cell>
          <cell r="E46">
            <v>202.5</v>
          </cell>
          <cell r="H46">
            <v>4.0999999999999943</v>
          </cell>
        </row>
        <row r="47">
          <cell r="A47" t="str">
            <v>1.2. Apdraustųjų valstybinio socialinio draudimo įmokos</v>
          </cell>
          <cell r="B47">
            <v>2012</v>
          </cell>
          <cell r="D47">
            <v>5</v>
          </cell>
          <cell r="E47">
            <v>58.5</v>
          </cell>
          <cell r="H47">
            <v>1.2000000000000028</v>
          </cell>
        </row>
        <row r="48">
          <cell r="A48" t="str">
            <v>1.3. Savarankiškai dirbančių asmenų valstybinio socialinio draudimo įmokos</v>
          </cell>
          <cell r="B48">
            <v>2012</v>
          </cell>
          <cell r="D48">
            <v>5</v>
          </cell>
          <cell r="E48">
            <v>8.1</v>
          </cell>
          <cell r="H48">
            <v>5.5</v>
          </cell>
        </row>
        <row r="49">
          <cell r="A49" t="str">
            <v>1.4. Savanoriškojo valstybinio socialinio draudimo įmokos</v>
          </cell>
          <cell r="B49">
            <v>2012</v>
          </cell>
          <cell r="D49">
            <v>5</v>
          </cell>
          <cell r="E49">
            <v>0.03</v>
          </cell>
          <cell r="H49">
            <v>0</v>
          </cell>
        </row>
        <row r="50">
          <cell r="A50" t="str">
            <v>1.5. Baudos ir delspinigiai</v>
          </cell>
          <cell r="B50">
            <v>2012</v>
          </cell>
          <cell r="D50">
            <v>5</v>
          </cell>
          <cell r="E50">
            <v>0.1</v>
          </cell>
          <cell r="H50">
            <v>-0.1</v>
          </cell>
        </row>
        <row r="51">
          <cell r="A51" t="str">
            <v>1.6. Asignavimai iš Lietuvos Respublikos valstybės biudžeto</v>
          </cell>
          <cell r="B51">
            <v>2012</v>
          </cell>
          <cell r="D51">
            <v>5</v>
          </cell>
          <cell r="E51">
            <v>7</v>
          </cell>
          <cell r="H51">
            <v>0.20000000000000018</v>
          </cell>
        </row>
        <row r="52">
          <cell r="A52" t="str">
            <v>1.7. Atgautos į ankstesnių metų išlaidas perkeltos abejotinai atgautinos sumos</v>
          </cell>
          <cell r="B52">
            <v>2012</v>
          </cell>
          <cell r="D52">
            <v>5</v>
          </cell>
          <cell r="E52">
            <v>0</v>
          </cell>
          <cell r="H52">
            <v>0</v>
          </cell>
        </row>
        <row r="53">
          <cell r="A53" t="str">
            <v>1.8. Veiklos pajamos</v>
          </cell>
          <cell r="B53">
            <v>2012</v>
          </cell>
          <cell r="D53">
            <v>5</v>
          </cell>
          <cell r="E53">
            <v>0.2</v>
          </cell>
          <cell r="H53">
            <v>-0.2</v>
          </cell>
        </row>
        <row r="54">
          <cell r="A54" t="str">
            <v>1.9. Sveikatos draudimo įmokos nuo pašalpų ( 6 proc.)</v>
          </cell>
          <cell r="B54">
            <v>2012</v>
          </cell>
          <cell r="D54">
            <v>5</v>
          </cell>
          <cell r="E54">
            <v>2</v>
          </cell>
          <cell r="H54">
            <v>0.10000000000000009</v>
          </cell>
        </row>
        <row r="55">
          <cell r="A55" t="str">
            <v>1.10. Lėšos už ES institucijų pensijų sistemoje įgytas pensines teises</v>
          </cell>
          <cell r="B55">
            <v>2012</v>
          </cell>
          <cell r="D55">
            <v>5</v>
          </cell>
          <cell r="E55">
            <v>0</v>
          </cell>
          <cell r="H55">
            <v>0</v>
          </cell>
        </row>
        <row r="56">
          <cell r="A56" t="str">
            <v>1.11. Pajamos iš investicinės veiklos</v>
          </cell>
          <cell r="B56">
            <v>2012</v>
          </cell>
          <cell r="D56">
            <v>5</v>
          </cell>
          <cell r="E56">
            <v>0</v>
          </cell>
          <cell r="H56">
            <v>0</v>
          </cell>
        </row>
        <row r="57">
          <cell r="A57" t="str">
            <v>1.1. Draudėjų valstybinio socialinio draudimo įmokos</v>
          </cell>
          <cell r="B57">
            <v>2012</v>
          </cell>
          <cell r="D57">
            <v>6</v>
          </cell>
          <cell r="E57">
            <v>226.1</v>
          </cell>
          <cell r="H57">
            <v>6.9000000000000057</v>
          </cell>
        </row>
        <row r="58">
          <cell r="A58" t="str">
            <v>1.2. Apdraustųjų valstybinio socialinio draudimo įmokos</v>
          </cell>
          <cell r="B58">
            <v>2012</v>
          </cell>
          <cell r="D58">
            <v>6</v>
          </cell>
          <cell r="E58">
            <v>65.5</v>
          </cell>
          <cell r="H58">
            <v>2.2999999999999972</v>
          </cell>
        </row>
        <row r="59">
          <cell r="A59" t="str">
            <v>1.3. Savarankiškai dirbančių asmenų valstybinio socialinio draudimo įmokos</v>
          </cell>
          <cell r="B59">
            <v>2012</v>
          </cell>
          <cell r="D59">
            <v>6</v>
          </cell>
          <cell r="E59">
            <v>4.8</v>
          </cell>
          <cell r="H59">
            <v>0.20000000000000018</v>
          </cell>
        </row>
        <row r="60">
          <cell r="A60" t="str">
            <v>1.4. Savanoriškojo valstybinio socialinio draudimo įmokos</v>
          </cell>
          <cell r="B60">
            <v>2012</v>
          </cell>
          <cell r="D60">
            <v>6</v>
          </cell>
          <cell r="E60">
            <v>0.03</v>
          </cell>
          <cell r="H60">
            <v>-0.03</v>
          </cell>
        </row>
        <row r="61">
          <cell r="A61" t="str">
            <v>1.5. Baudos ir delspinigiai</v>
          </cell>
          <cell r="B61">
            <v>2012</v>
          </cell>
          <cell r="D61">
            <v>6</v>
          </cell>
          <cell r="E61">
            <v>0.09</v>
          </cell>
          <cell r="H61">
            <v>-1.0000000000000009E-2</v>
          </cell>
        </row>
        <row r="62">
          <cell r="A62" t="str">
            <v>1.6. Asignavimai iš Lietuvos Respublikos valstybės biudžeto</v>
          </cell>
          <cell r="B62">
            <v>2012</v>
          </cell>
          <cell r="D62">
            <v>6</v>
          </cell>
          <cell r="E62">
            <v>7.1</v>
          </cell>
          <cell r="H62">
            <v>0.19999999999999929</v>
          </cell>
        </row>
        <row r="63">
          <cell r="A63" t="str">
            <v>1.7. Atgautos į ankstesnių metų išlaidas perkeltos abejotinai atgautinos sumos</v>
          </cell>
          <cell r="B63">
            <v>2012</v>
          </cell>
          <cell r="D63">
            <v>6</v>
          </cell>
          <cell r="E63">
            <v>0</v>
          </cell>
          <cell r="H63">
            <v>0</v>
          </cell>
        </row>
        <row r="64">
          <cell r="A64" t="str">
            <v>1.8. Veiklos pajamos</v>
          </cell>
          <cell r="B64">
            <v>2012</v>
          </cell>
          <cell r="D64">
            <v>6</v>
          </cell>
          <cell r="E64">
            <v>0.4</v>
          </cell>
          <cell r="H64">
            <v>0</v>
          </cell>
        </row>
        <row r="65">
          <cell r="A65" t="str">
            <v>1.9. Sveikatos draudimo įmokos nuo pašalpų ( 6 proc.)</v>
          </cell>
          <cell r="B65">
            <v>2012</v>
          </cell>
          <cell r="D65">
            <v>6</v>
          </cell>
          <cell r="E65">
            <v>1.9</v>
          </cell>
          <cell r="H65">
            <v>0</v>
          </cell>
        </row>
        <row r="66">
          <cell r="A66" t="str">
            <v>1.10. Lėšos už ES institucijų pensijų sistemoje įgytas pensines teises</v>
          </cell>
          <cell r="B66">
            <v>2012</v>
          </cell>
          <cell r="D66">
            <v>6</v>
          </cell>
          <cell r="E66">
            <v>0</v>
          </cell>
          <cell r="H66">
            <v>0</v>
          </cell>
        </row>
        <row r="67">
          <cell r="A67" t="str">
            <v>1.11. Pajamos iš investicinės veiklos</v>
          </cell>
          <cell r="B67">
            <v>2012</v>
          </cell>
          <cell r="D67">
            <v>6</v>
          </cell>
          <cell r="E67">
            <v>0</v>
          </cell>
          <cell r="H67">
            <v>-0.3</v>
          </cell>
        </row>
        <row r="68">
          <cell r="A68" t="str">
            <v>1.1. Draudėjų valstybinio socialinio draudimo įmokos</v>
          </cell>
          <cell r="B68">
            <v>2012</v>
          </cell>
          <cell r="D68">
            <v>7</v>
          </cell>
          <cell r="E68">
            <v>208.5</v>
          </cell>
          <cell r="H68">
            <v>3.1999999999999886</v>
          </cell>
        </row>
        <row r="69">
          <cell r="A69" t="str">
            <v>1.2. Apdraustųjų valstybinio socialinio draudimo įmokos</v>
          </cell>
          <cell r="B69">
            <v>2012</v>
          </cell>
          <cell r="D69">
            <v>7</v>
          </cell>
          <cell r="E69">
            <v>60.4</v>
          </cell>
          <cell r="H69">
            <v>1.1000000000000014</v>
          </cell>
        </row>
        <row r="70">
          <cell r="A70" t="str">
            <v>1.3. Savarankiškai dirbančių asmenų valstybinio socialinio draudimo įmokos</v>
          </cell>
          <cell r="B70">
            <v>2012</v>
          </cell>
          <cell r="D70">
            <v>7</v>
          </cell>
          <cell r="E70">
            <v>3.6</v>
          </cell>
          <cell r="H70">
            <v>1</v>
          </cell>
        </row>
        <row r="71">
          <cell r="A71" t="str">
            <v>1.4. Savanoriškojo valstybinio socialinio draudimo įmokos</v>
          </cell>
          <cell r="B71">
            <v>2012</v>
          </cell>
          <cell r="D71">
            <v>7</v>
          </cell>
          <cell r="E71">
            <v>0.03</v>
          </cell>
          <cell r="H71">
            <v>0</v>
          </cell>
        </row>
        <row r="72">
          <cell r="A72" t="str">
            <v>1.5. Baudos ir delspinigiai</v>
          </cell>
          <cell r="B72">
            <v>2012</v>
          </cell>
          <cell r="D72">
            <v>7</v>
          </cell>
          <cell r="E72">
            <v>0.1</v>
          </cell>
          <cell r="H72">
            <v>0</v>
          </cell>
        </row>
        <row r="73">
          <cell r="A73" t="str">
            <v>1.6. Asignavimai iš Lietuvos Respublikos valstybės biudžeto</v>
          </cell>
          <cell r="B73">
            <v>2012</v>
          </cell>
          <cell r="D73">
            <v>7</v>
          </cell>
          <cell r="E73">
            <v>7</v>
          </cell>
          <cell r="H73">
            <v>0</v>
          </cell>
        </row>
        <row r="74">
          <cell r="A74" t="str">
            <v>1.7. Atgautos į ankstesnių metų išlaidas perkeltos abejotinai atgautinos sumos</v>
          </cell>
          <cell r="B74">
            <v>2012</v>
          </cell>
          <cell r="D74">
            <v>7</v>
          </cell>
          <cell r="E74">
            <v>0</v>
          </cell>
          <cell r="H74">
            <v>0</v>
          </cell>
        </row>
        <row r="75">
          <cell r="A75" t="str">
            <v>1.8. Veiklos pajamos</v>
          </cell>
          <cell r="B75">
            <v>2012</v>
          </cell>
          <cell r="D75">
            <v>7</v>
          </cell>
          <cell r="E75">
            <v>0.3</v>
          </cell>
          <cell r="H75">
            <v>-0.10000000000000003</v>
          </cell>
        </row>
        <row r="76">
          <cell r="A76" t="str">
            <v>1.9. Sveikatos draudimo įmokos nuo pašalpų ( 6 proc.)</v>
          </cell>
          <cell r="B76">
            <v>2012</v>
          </cell>
          <cell r="D76">
            <v>7</v>
          </cell>
          <cell r="E76">
            <v>1.8</v>
          </cell>
          <cell r="H76">
            <v>-9.9999999999999867E-2</v>
          </cell>
        </row>
        <row r="77">
          <cell r="A77" t="str">
            <v>1.10. Lėšos už ES institucijų pensijų sistemoje įgytas pensines teises</v>
          </cell>
          <cell r="B77">
            <v>2012</v>
          </cell>
          <cell r="D77">
            <v>7</v>
          </cell>
          <cell r="E77">
            <v>0</v>
          </cell>
          <cell r="H77">
            <v>0</v>
          </cell>
        </row>
        <row r="78">
          <cell r="A78" t="str">
            <v>1.11. Pajamos iš investicinės veiklos</v>
          </cell>
          <cell r="B78">
            <v>2012</v>
          </cell>
          <cell r="D78">
            <v>7</v>
          </cell>
          <cell r="E78">
            <v>0</v>
          </cell>
          <cell r="H78">
            <v>0</v>
          </cell>
        </row>
        <row r="79">
          <cell r="A79" t="str">
            <v>1.1. Draudėjų valstybinio socialinio draudimo įmokos</v>
          </cell>
          <cell r="B79">
            <v>2012</v>
          </cell>
          <cell r="D79">
            <v>8</v>
          </cell>
          <cell r="E79">
            <v>195.7</v>
          </cell>
          <cell r="H79">
            <v>4.5999999999999943</v>
          </cell>
        </row>
        <row r="80">
          <cell r="A80" t="str">
            <v>1.2. Apdraustųjų valstybinio socialinio draudimo įmokos</v>
          </cell>
          <cell r="B80">
            <v>2012</v>
          </cell>
          <cell r="D80">
            <v>8</v>
          </cell>
          <cell r="E80">
            <v>56.9</v>
          </cell>
          <cell r="H80">
            <v>1.6999999999999957</v>
          </cell>
        </row>
        <row r="81">
          <cell r="A81" t="str">
            <v>1.3. Savarankiškai dirbančių asmenų valstybinio socialinio draudimo įmokos</v>
          </cell>
          <cell r="B81">
            <v>2012</v>
          </cell>
          <cell r="D81">
            <v>8</v>
          </cell>
          <cell r="E81">
            <v>3.2</v>
          </cell>
          <cell r="H81">
            <v>0.60000000000000009</v>
          </cell>
        </row>
        <row r="82">
          <cell r="A82" t="str">
            <v>1.4. Savanoriškojo valstybinio socialinio draudimo įmokos</v>
          </cell>
          <cell r="B82">
            <v>2012</v>
          </cell>
          <cell r="D82">
            <v>8</v>
          </cell>
          <cell r="E82">
            <v>0.03</v>
          </cell>
          <cell r="H82">
            <v>0</v>
          </cell>
        </row>
        <row r="83">
          <cell r="A83" t="str">
            <v>1.5. Baudos ir delspinigiai</v>
          </cell>
          <cell r="B83">
            <v>2012</v>
          </cell>
          <cell r="D83">
            <v>8</v>
          </cell>
          <cell r="E83">
            <v>0.1</v>
          </cell>
          <cell r="H83">
            <v>0</v>
          </cell>
        </row>
        <row r="84">
          <cell r="A84" t="str">
            <v>1.6. Asignavimai iš Lietuvos Respublikos valstybės biudžeto</v>
          </cell>
          <cell r="B84">
            <v>2012</v>
          </cell>
          <cell r="D84">
            <v>8</v>
          </cell>
          <cell r="E84">
            <v>6.9</v>
          </cell>
          <cell r="H84">
            <v>-0.19999999999999929</v>
          </cell>
        </row>
        <row r="85">
          <cell r="A85" t="str">
            <v>1.7. Atgautos į ankstesnių metų išlaidas perkeltos abejotinai atgautinos sumos</v>
          </cell>
          <cell r="B85">
            <v>2012</v>
          </cell>
          <cell r="D85">
            <v>8</v>
          </cell>
          <cell r="E85">
            <v>0</v>
          </cell>
          <cell r="H85">
            <v>0</v>
          </cell>
        </row>
        <row r="86">
          <cell r="A86" t="str">
            <v>1.8. Veiklos pajamos</v>
          </cell>
          <cell r="B86">
            <v>2012</v>
          </cell>
          <cell r="D86">
            <v>8</v>
          </cell>
          <cell r="E86">
            <v>0.4</v>
          </cell>
          <cell r="H86">
            <v>0</v>
          </cell>
        </row>
        <row r="87">
          <cell r="A87" t="str">
            <v>1.9. Sveikatos draudimo įmokos nuo pašalpų ( 6 proc.)</v>
          </cell>
          <cell r="B87">
            <v>2012</v>
          </cell>
          <cell r="D87">
            <v>8</v>
          </cell>
          <cell r="E87">
            <v>1.7</v>
          </cell>
          <cell r="H87">
            <v>-0.10000000000000009</v>
          </cell>
        </row>
        <row r="88">
          <cell r="A88" t="str">
            <v>1.10. Lėšos už ES institucijų pensijų sistemoje įgytas pensines teises</v>
          </cell>
          <cell r="B88">
            <v>2012</v>
          </cell>
          <cell r="D88">
            <v>8</v>
          </cell>
          <cell r="E88">
            <v>0</v>
          </cell>
          <cell r="H88">
            <v>0</v>
          </cell>
        </row>
        <row r="89">
          <cell r="A89" t="str">
            <v>1.11. Pajamos iš investicinės veiklos</v>
          </cell>
          <cell r="B89">
            <v>2012</v>
          </cell>
          <cell r="D89">
            <v>8</v>
          </cell>
          <cell r="E89">
            <v>1.2</v>
          </cell>
          <cell r="H89">
            <v>1.2</v>
          </cell>
        </row>
        <row r="90">
          <cell r="A90" t="str">
            <v>1.1. Draudėjų valstybinio socialinio draudimo įmokos</v>
          </cell>
          <cell r="B90">
            <v>2012</v>
          </cell>
          <cell r="D90">
            <v>9</v>
          </cell>
          <cell r="E90">
            <v>200</v>
          </cell>
          <cell r="H90">
            <v>0.19999999999998863</v>
          </cell>
        </row>
        <row r="91">
          <cell r="A91" t="str">
            <v>1.2. Apdraustųjų valstybinio socialinio draudimo įmokos</v>
          </cell>
          <cell r="B91">
            <v>2012</v>
          </cell>
          <cell r="D91">
            <v>9</v>
          </cell>
          <cell r="E91">
            <v>57.8</v>
          </cell>
          <cell r="H91">
            <v>0</v>
          </cell>
        </row>
        <row r="92">
          <cell r="A92" t="str">
            <v>1.3. Savarankiškai dirbančių asmenų valstybinio socialinio draudimo įmokos</v>
          </cell>
          <cell r="B92">
            <v>2012</v>
          </cell>
          <cell r="D92">
            <v>9</v>
          </cell>
          <cell r="E92">
            <v>3.2</v>
          </cell>
          <cell r="H92">
            <v>-1.2000000000000002</v>
          </cell>
        </row>
        <row r="93">
          <cell r="A93" t="str">
            <v>1.4. Savanoriškojo valstybinio socialinio draudimo įmokos</v>
          </cell>
          <cell r="B93">
            <v>2012</v>
          </cell>
          <cell r="D93">
            <v>9</v>
          </cell>
          <cell r="E93">
            <v>0.03</v>
          </cell>
          <cell r="H93">
            <v>-0.03</v>
          </cell>
        </row>
        <row r="94">
          <cell r="A94" t="str">
            <v>1.5. Baudos ir delspinigiai</v>
          </cell>
          <cell r="B94">
            <v>2012</v>
          </cell>
          <cell r="D94">
            <v>9</v>
          </cell>
          <cell r="E94">
            <v>0.1</v>
          </cell>
          <cell r="H94">
            <v>0</v>
          </cell>
        </row>
        <row r="95">
          <cell r="A95" t="str">
            <v>1.6. Asignavimai iš Lietuvos Respublikos valstybės biudžeto</v>
          </cell>
          <cell r="B95">
            <v>2012</v>
          </cell>
          <cell r="D95">
            <v>9</v>
          </cell>
          <cell r="E95">
            <v>6.9</v>
          </cell>
          <cell r="H95">
            <v>-0.19999999999999929</v>
          </cell>
        </row>
        <row r="96">
          <cell r="A96" t="str">
            <v>1.7. Atgautos į ankstesnių metų išlaidas perkeltos abejotinai atgautinos sumos</v>
          </cell>
          <cell r="B96">
            <v>2012</v>
          </cell>
          <cell r="D96">
            <v>9</v>
          </cell>
          <cell r="E96">
            <v>0</v>
          </cell>
          <cell r="H96">
            <v>0</v>
          </cell>
        </row>
        <row r="97">
          <cell r="A97" t="str">
            <v>1.8. Veiklos pajamos</v>
          </cell>
          <cell r="B97">
            <v>2012</v>
          </cell>
          <cell r="D97">
            <v>9</v>
          </cell>
          <cell r="E97">
            <v>0.4</v>
          </cell>
          <cell r="H97">
            <v>0</v>
          </cell>
        </row>
        <row r="98">
          <cell r="A98" t="str">
            <v>1.9. Sveikatos draudimo įmokos nuo pašalpų ( 6 proc.)</v>
          </cell>
          <cell r="B98">
            <v>2012</v>
          </cell>
          <cell r="D98">
            <v>9</v>
          </cell>
          <cell r="E98">
            <v>1.7</v>
          </cell>
          <cell r="H98">
            <v>-0.10000000000000009</v>
          </cell>
        </row>
        <row r="99">
          <cell r="A99" t="str">
            <v>1.10. Lėšos už ES institucijų pensijų sistemoje įgytas pensines teises</v>
          </cell>
          <cell r="B99">
            <v>2012</v>
          </cell>
          <cell r="D99">
            <v>9</v>
          </cell>
          <cell r="E99">
            <v>0</v>
          </cell>
          <cell r="H99">
            <v>0</v>
          </cell>
        </row>
        <row r="100">
          <cell r="A100" t="str">
            <v>1.11. Pajamos iš investicinės veiklos</v>
          </cell>
          <cell r="B100">
            <v>2012</v>
          </cell>
          <cell r="D100">
            <v>9</v>
          </cell>
          <cell r="E100">
            <v>0</v>
          </cell>
          <cell r="H100">
            <v>0</v>
          </cell>
        </row>
        <row r="101">
          <cell r="A101" t="str">
            <v>1.1. Draudėjų valstybinio socialinio draudimo įmokos</v>
          </cell>
          <cell r="B101">
            <v>2012</v>
          </cell>
          <cell r="D101">
            <v>10</v>
          </cell>
          <cell r="E101">
            <v>205.9</v>
          </cell>
          <cell r="H101">
            <v>7.5</v>
          </cell>
        </row>
        <row r="102">
          <cell r="A102" t="str">
            <v>1.2. Apdraustųjų valstybinio socialinio draudimo įmokos</v>
          </cell>
          <cell r="B102">
            <v>2012</v>
          </cell>
          <cell r="D102">
            <v>10</v>
          </cell>
          <cell r="E102">
            <v>59.3</v>
          </cell>
          <cell r="H102">
            <v>2</v>
          </cell>
        </row>
        <row r="103">
          <cell r="A103" t="str">
            <v>1.3. Savarankiškai dirbančių asmenų valstybinio socialinio draudimo įmokos</v>
          </cell>
          <cell r="B103">
            <v>2012</v>
          </cell>
          <cell r="D103">
            <v>10</v>
          </cell>
          <cell r="E103">
            <v>3.2</v>
          </cell>
          <cell r="H103">
            <v>0.60000000000000009</v>
          </cell>
        </row>
        <row r="104">
          <cell r="A104" t="str">
            <v>1.4. Savanoriškojo valstybinio socialinio draudimo įmokos</v>
          </cell>
          <cell r="B104">
            <v>2012</v>
          </cell>
          <cell r="D104">
            <v>10</v>
          </cell>
          <cell r="E104">
            <v>0.03</v>
          </cell>
          <cell r="H104">
            <v>0</v>
          </cell>
        </row>
        <row r="105">
          <cell r="A105" t="str">
            <v>1.5. Baudos ir delspinigiai</v>
          </cell>
          <cell r="B105">
            <v>2012</v>
          </cell>
          <cell r="D105">
            <v>10</v>
          </cell>
          <cell r="E105">
            <v>0.09</v>
          </cell>
          <cell r="H105">
            <v>-1.0000000000000009E-2</v>
          </cell>
        </row>
        <row r="106">
          <cell r="A106" t="str">
            <v>1.6. Asignavimai iš Lietuvos Respublikos valstybės biudžeto</v>
          </cell>
          <cell r="B106">
            <v>2012</v>
          </cell>
          <cell r="D106">
            <v>10</v>
          </cell>
          <cell r="E106">
            <v>7</v>
          </cell>
          <cell r="H106">
            <v>-0.20000000000000018</v>
          </cell>
        </row>
        <row r="107">
          <cell r="A107" t="str">
            <v>1.7. Atgautos į ankstesnių metų išlaidas perkeltos abejotinai atgautinos sumos</v>
          </cell>
          <cell r="B107">
            <v>2012</v>
          </cell>
          <cell r="D107">
            <v>10</v>
          </cell>
          <cell r="E107">
            <v>0</v>
          </cell>
          <cell r="H107">
            <v>0</v>
          </cell>
        </row>
        <row r="108">
          <cell r="A108" t="str">
            <v>1.8. Veiklos pajamos</v>
          </cell>
          <cell r="B108">
            <v>2012</v>
          </cell>
          <cell r="D108">
            <v>10</v>
          </cell>
          <cell r="E108">
            <v>0.2</v>
          </cell>
          <cell r="H108">
            <v>-0.2</v>
          </cell>
        </row>
        <row r="109">
          <cell r="A109" t="str">
            <v>1.9. Sveikatos draudimo įmokos nuo pašalpų ( 6 proc.)</v>
          </cell>
          <cell r="B109">
            <v>2012</v>
          </cell>
          <cell r="D109">
            <v>10</v>
          </cell>
          <cell r="E109">
            <v>1.7</v>
          </cell>
          <cell r="H109">
            <v>-0.19999999999999996</v>
          </cell>
        </row>
        <row r="110">
          <cell r="A110" t="str">
            <v>1.10. Lėšos už ES institucijų pensijų sistemoje įgytas pensines teises</v>
          </cell>
          <cell r="B110">
            <v>2012</v>
          </cell>
          <cell r="D110">
            <v>10</v>
          </cell>
          <cell r="E110">
            <v>0</v>
          </cell>
          <cell r="H110">
            <v>0</v>
          </cell>
        </row>
        <row r="111">
          <cell r="A111" t="str">
            <v>1.11. Pajamos iš investicinės veiklos</v>
          </cell>
          <cell r="B111">
            <v>2012</v>
          </cell>
          <cell r="D111">
            <v>10</v>
          </cell>
          <cell r="E111">
            <v>1.1000000000000001</v>
          </cell>
          <cell r="H111">
            <v>1.1000000000000001</v>
          </cell>
        </row>
        <row r="112">
          <cell r="A112" t="str">
            <v>1.1. Draudėjų valstybinio socialinio draudimo įmokos</v>
          </cell>
          <cell r="B112">
            <v>2012</v>
          </cell>
          <cell r="D112">
            <v>11</v>
          </cell>
          <cell r="E112">
            <v>211.4</v>
          </cell>
          <cell r="H112">
            <v>10.400000000000006</v>
          </cell>
        </row>
        <row r="113">
          <cell r="A113" t="str">
            <v>1.2. Apdraustųjų valstybinio socialinio draudimo įmokos</v>
          </cell>
          <cell r="B113">
            <v>2012</v>
          </cell>
          <cell r="D113">
            <v>11</v>
          </cell>
          <cell r="E113">
            <v>61</v>
          </cell>
          <cell r="H113">
            <v>2.8999999999999986</v>
          </cell>
        </row>
        <row r="114">
          <cell r="A114" t="str">
            <v>1.3. Savarankiškai dirbančių asmenų valstybinio socialinio draudimo įmokos</v>
          </cell>
          <cell r="B114">
            <v>2012</v>
          </cell>
          <cell r="D114">
            <v>11</v>
          </cell>
          <cell r="E114">
            <v>2.8</v>
          </cell>
          <cell r="H114">
            <v>0.19999999999999973</v>
          </cell>
        </row>
        <row r="115">
          <cell r="A115" t="str">
            <v>1.4. Savanoriškojo valstybinio socialinio draudimo įmokos</v>
          </cell>
          <cell r="B115">
            <v>2012</v>
          </cell>
          <cell r="D115">
            <v>11</v>
          </cell>
          <cell r="E115">
            <v>0.03</v>
          </cell>
          <cell r="H115">
            <v>0</v>
          </cell>
        </row>
        <row r="116">
          <cell r="A116" t="str">
            <v>1.5. Baudos ir delspinigiai</v>
          </cell>
          <cell r="B116">
            <v>2012</v>
          </cell>
          <cell r="D116">
            <v>11</v>
          </cell>
          <cell r="E116">
            <v>0.2</v>
          </cell>
          <cell r="H116">
            <v>0.1</v>
          </cell>
        </row>
        <row r="117">
          <cell r="A117" t="str">
            <v>1.6. Asignavimai iš Lietuvos Respublikos valstybės biudžeto</v>
          </cell>
          <cell r="B117">
            <v>2012</v>
          </cell>
          <cell r="D117">
            <v>11</v>
          </cell>
          <cell r="E117">
            <v>6.8</v>
          </cell>
          <cell r="H117">
            <v>-0.29999999999999982</v>
          </cell>
        </row>
        <row r="118">
          <cell r="A118" t="str">
            <v>1.7. Atgautos į ankstesnių metų išlaidas perkeltos abejotinai atgautinos sumos</v>
          </cell>
          <cell r="B118">
            <v>2012</v>
          </cell>
          <cell r="D118">
            <v>11</v>
          </cell>
          <cell r="E118">
            <v>0</v>
          </cell>
          <cell r="H118">
            <v>0</v>
          </cell>
        </row>
        <row r="119">
          <cell r="A119" t="str">
            <v>1.8. Veiklos pajamos</v>
          </cell>
          <cell r="B119">
            <v>2012</v>
          </cell>
          <cell r="D119">
            <v>11</v>
          </cell>
          <cell r="E119">
            <v>0.2</v>
          </cell>
          <cell r="H119">
            <v>-0.2</v>
          </cell>
        </row>
        <row r="120">
          <cell r="A120" t="str">
            <v>1.9. Sveikatos draudimo įmokos nuo pašalpų ( 6 proc.)</v>
          </cell>
          <cell r="B120">
            <v>2012</v>
          </cell>
          <cell r="D120">
            <v>11</v>
          </cell>
          <cell r="E120">
            <v>1.7</v>
          </cell>
          <cell r="H120">
            <v>-0.19999999999999996</v>
          </cell>
        </row>
        <row r="121">
          <cell r="A121" t="str">
            <v>1.10. Lėšos už ES institucijų pensijų sistemoje įgytas pensines teises</v>
          </cell>
          <cell r="B121">
            <v>2012</v>
          </cell>
          <cell r="D121">
            <v>11</v>
          </cell>
          <cell r="E121">
            <v>0</v>
          </cell>
          <cell r="H121">
            <v>0</v>
          </cell>
        </row>
        <row r="122">
          <cell r="A122" t="str">
            <v>1.11. Pajamos iš investicinės veiklos</v>
          </cell>
          <cell r="B122">
            <v>2012</v>
          </cell>
          <cell r="D122">
            <v>11</v>
          </cell>
          <cell r="E122">
            <v>0</v>
          </cell>
          <cell r="H122">
            <v>0</v>
          </cell>
        </row>
        <row r="123">
          <cell r="A123" t="str">
            <v>1.1. Draudėjų valstybinio socialinio draudimo įmokos</v>
          </cell>
          <cell r="B123">
            <v>2012</v>
          </cell>
          <cell r="D123">
            <v>12</v>
          </cell>
          <cell r="E123">
            <v>269.10000000000002</v>
          </cell>
          <cell r="H123">
            <v>6.4000000000000341</v>
          </cell>
        </row>
        <row r="124">
          <cell r="A124" t="str">
            <v>1.2. Apdraustųjų valstybinio socialinio draudimo įmokos</v>
          </cell>
          <cell r="B124">
            <v>2012</v>
          </cell>
          <cell r="D124">
            <v>12</v>
          </cell>
          <cell r="E124">
            <v>77.3</v>
          </cell>
          <cell r="H124">
            <v>1.5999999999999943</v>
          </cell>
        </row>
        <row r="125">
          <cell r="A125" t="str">
            <v>1.3. Savarankiškai dirbančių  asmenų valstybinio socialinio draudimo įmokos</v>
          </cell>
          <cell r="B125">
            <v>2012</v>
          </cell>
          <cell r="D125">
            <v>12</v>
          </cell>
          <cell r="E125">
            <v>3.5</v>
          </cell>
          <cell r="H125">
            <v>0.39999999999999991</v>
          </cell>
        </row>
        <row r="126">
          <cell r="A126" t="str">
            <v>1.4. Savanoriškojo valstybinio socialinio draudimo įmokos</v>
          </cell>
          <cell r="B126">
            <v>2012</v>
          </cell>
          <cell r="D126">
            <v>12</v>
          </cell>
          <cell r="E126">
            <v>0.06</v>
          </cell>
          <cell r="H126">
            <v>0.03</v>
          </cell>
        </row>
        <row r="127">
          <cell r="A127" t="str">
            <v>1.5. Baudos ir delspinigiai</v>
          </cell>
          <cell r="B127">
            <v>2012</v>
          </cell>
          <cell r="D127">
            <v>12</v>
          </cell>
          <cell r="E127">
            <v>0.09</v>
          </cell>
          <cell r="H127">
            <v>-1.0000000000000009E-2</v>
          </cell>
        </row>
        <row r="128">
          <cell r="A128" t="str">
            <v>1.6. Asignavimai iš Lietuvos Respublikos valstybės biudžeto</v>
          </cell>
          <cell r="B128">
            <v>2012</v>
          </cell>
          <cell r="D128">
            <v>12</v>
          </cell>
          <cell r="E128">
            <v>7</v>
          </cell>
          <cell r="H128">
            <v>-9.9999999999999645E-2</v>
          </cell>
        </row>
        <row r="129">
          <cell r="A129" t="str">
            <v>1.7. Atgautos į ankstesnių metų išlaidas perkeltos abejotinai atgautinos sumos</v>
          </cell>
          <cell r="B129">
            <v>2012</v>
          </cell>
          <cell r="D129">
            <v>12</v>
          </cell>
          <cell r="E129">
            <v>0</v>
          </cell>
          <cell r="H129">
            <v>0</v>
          </cell>
        </row>
        <row r="130">
          <cell r="A130" t="str">
            <v>1.8. Veiklos pajamos</v>
          </cell>
          <cell r="B130">
            <v>2012</v>
          </cell>
          <cell r="D130">
            <v>12</v>
          </cell>
          <cell r="E130">
            <v>0.1</v>
          </cell>
          <cell r="H130">
            <v>-0.30000000000000004</v>
          </cell>
        </row>
        <row r="131">
          <cell r="A131" t="str">
            <v>1.9. Sveikatos draudimo įmokos nuo pašalpų ( 6 proc.)</v>
          </cell>
          <cell r="B131">
            <v>2012</v>
          </cell>
          <cell r="D131">
            <v>12</v>
          </cell>
          <cell r="E131">
            <v>1.5</v>
          </cell>
          <cell r="H131">
            <v>-0.39999999999999991</v>
          </cell>
        </row>
        <row r="132">
          <cell r="A132" t="str">
            <v>1.10. Lėšos už ES institucijų pensijų sistemoje įgytas pensines teises</v>
          </cell>
          <cell r="B132">
            <v>2012</v>
          </cell>
          <cell r="D132">
            <v>12</v>
          </cell>
          <cell r="E132">
            <v>0.1</v>
          </cell>
          <cell r="H132">
            <v>0.1</v>
          </cell>
        </row>
        <row r="133">
          <cell r="A133" t="str">
            <v>1.11. Pajamos iš investicinės veiklos</v>
          </cell>
          <cell r="B133">
            <v>2012</v>
          </cell>
          <cell r="D133">
            <v>12</v>
          </cell>
          <cell r="E133">
            <v>0</v>
          </cell>
          <cell r="H133">
            <v>0</v>
          </cell>
        </row>
        <row r="134">
          <cell r="A134" t="str">
            <v>1.1. Draudėjų valstybinio socialinio draudimo įmokos</v>
          </cell>
          <cell r="B134">
            <v>2013</v>
          </cell>
          <cell r="D134">
            <v>1</v>
          </cell>
          <cell r="E134">
            <v>146.5</v>
          </cell>
          <cell r="H134">
            <v>0.30000000000001137</v>
          </cell>
        </row>
        <row r="135">
          <cell r="A135" t="str">
            <v>1.2. Apdraustųjų valstybinio socialinio draudimo įmokos</v>
          </cell>
          <cell r="B135">
            <v>2013</v>
          </cell>
          <cell r="D135">
            <v>1</v>
          </cell>
          <cell r="E135">
            <v>15.4</v>
          </cell>
          <cell r="H135">
            <v>0</v>
          </cell>
        </row>
        <row r="136">
          <cell r="A136" t="str">
            <v>1.3. Savarankiškai dirbančių asmenų valstybinio socialinio draudimo įmokos</v>
          </cell>
          <cell r="B136">
            <v>2013</v>
          </cell>
          <cell r="D136">
            <v>1</v>
          </cell>
          <cell r="E136">
            <v>3.3</v>
          </cell>
          <cell r="H136">
            <v>0.19999999999999973</v>
          </cell>
        </row>
        <row r="137">
          <cell r="A137" t="str">
            <v>1.4. Savanoriškojo valstybinio socialinio draudimo įmokos</v>
          </cell>
          <cell r="B137">
            <v>2013</v>
          </cell>
          <cell r="D137">
            <v>1</v>
          </cell>
          <cell r="E137">
            <v>0.06</v>
          </cell>
          <cell r="H137">
            <v>0</v>
          </cell>
        </row>
        <row r="138">
          <cell r="A138" t="str">
            <v>1.5. Baudos ir delspinigiai</v>
          </cell>
          <cell r="B138">
            <v>2013</v>
          </cell>
          <cell r="D138">
            <v>1</v>
          </cell>
          <cell r="E138">
            <v>0.09</v>
          </cell>
          <cell r="H138">
            <v>-1.0000000000000009E-2</v>
          </cell>
        </row>
        <row r="139">
          <cell r="A139" t="str">
            <v>1.6. Asignavimai iš Lietuvos Respublikos valstybės biudžeto</v>
          </cell>
          <cell r="B139">
            <v>2013</v>
          </cell>
          <cell r="D139">
            <v>1</v>
          </cell>
          <cell r="E139">
            <v>0</v>
          </cell>
          <cell r="H139">
            <v>-7.1</v>
          </cell>
        </row>
        <row r="140">
          <cell r="A140" t="str">
            <v>1.7. Atgautos į ankstesnių metų išlaidas perkeltos abejotinai atgautinos sumos</v>
          </cell>
          <cell r="B140">
            <v>2013</v>
          </cell>
          <cell r="D140">
            <v>1</v>
          </cell>
          <cell r="E140">
            <v>0</v>
          </cell>
          <cell r="H140">
            <v>0</v>
          </cell>
        </row>
        <row r="141">
          <cell r="A141" t="str">
            <v>1.8. Veiklos pajamos</v>
          </cell>
          <cell r="B141">
            <v>2013</v>
          </cell>
          <cell r="D141">
            <v>1</v>
          </cell>
          <cell r="E141">
            <v>0.6</v>
          </cell>
          <cell r="H141">
            <v>0</v>
          </cell>
        </row>
        <row r="142">
          <cell r="A142" t="str">
            <v>1.9. Sveikatos draudimo įmokos nuo pašalpų ( 6 proc.)</v>
          </cell>
          <cell r="B142">
            <v>2013</v>
          </cell>
          <cell r="D142">
            <v>1</v>
          </cell>
          <cell r="E142">
            <v>0</v>
          </cell>
          <cell r="H142">
            <v>0</v>
          </cell>
        </row>
        <row r="143">
          <cell r="A143" t="str">
            <v>1.10. Lėšos už ES institucijų pensijų sistemoje įgytas pensines teises</v>
          </cell>
          <cell r="B143">
            <v>2013</v>
          </cell>
          <cell r="D143">
            <v>1</v>
          </cell>
          <cell r="E143">
            <v>0</v>
          </cell>
          <cell r="H143">
            <v>0</v>
          </cell>
        </row>
        <row r="144">
          <cell r="A144" t="str">
            <v>1.11. Pajamos iš investicinės veiklos</v>
          </cell>
          <cell r="B144">
            <v>2013</v>
          </cell>
          <cell r="D144">
            <v>1</v>
          </cell>
          <cell r="E144">
            <v>0</v>
          </cell>
          <cell r="H144">
            <v>0</v>
          </cell>
        </row>
        <row r="145">
          <cell r="A145" t="str">
            <v>1.1. Draudėjų valstybinio socialinio draudimo įmokos</v>
          </cell>
          <cell r="B145">
            <v>2013</v>
          </cell>
          <cell r="D145">
            <v>2</v>
          </cell>
          <cell r="E145">
            <v>187.9</v>
          </cell>
          <cell r="H145">
            <v>9.9999999999994316E-2</v>
          </cell>
        </row>
        <row r="146">
          <cell r="A146" t="str">
            <v>1.2. Apdraustųjų valstybinio socialinio draudimo įmokos</v>
          </cell>
          <cell r="B146">
            <v>2013</v>
          </cell>
          <cell r="D146">
            <v>2</v>
          </cell>
          <cell r="E146">
            <v>20</v>
          </cell>
          <cell r="H146">
            <v>0.10000000000000142</v>
          </cell>
        </row>
        <row r="147">
          <cell r="A147" t="str">
            <v>1.3. Savarankiškai dirbančių asmenų valstybinio socialinio draudimo įmokos</v>
          </cell>
          <cell r="B147">
            <v>2013</v>
          </cell>
          <cell r="D147">
            <v>2</v>
          </cell>
          <cell r="E147">
            <v>2.5</v>
          </cell>
          <cell r="H147">
            <v>0</v>
          </cell>
        </row>
        <row r="148">
          <cell r="A148" t="str">
            <v>1.4. Savanoriškojo valstybinio socialinio draudimo įmokos</v>
          </cell>
          <cell r="B148">
            <v>2013</v>
          </cell>
          <cell r="D148">
            <v>2</v>
          </cell>
          <cell r="E148">
            <v>0.03</v>
          </cell>
          <cell r="H148">
            <v>0</v>
          </cell>
        </row>
        <row r="149">
          <cell r="A149" t="str">
            <v>1.5. Baudos ir delspinigiai</v>
          </cell>
          <cell r="B149">
            <v>2013</v>
          </cell>
          <cell r="D149">
            <v>2</v>
          </cell>
          <cell r="E149">
            <v>0.1</v>
          </cell>
          <cell r="H149">
            <v>-0.1</v>
          </cell>
        </row>
        <row r="150">
          <cell r="A150" t="str">
            <v>1.6. Asignavimai iš Lietuvos Respublikos valstybės biudžeto</v>
          </cell>
          <cell r="B150">
            <v>2013</v>
          </cell>
          <cell r="D150">
            <v>2</v>
          </cell>
          <cell r="E150">
            <v>14.2</v>
          </cell>
          <cell r="H150">
            <v>6.6999999999999993</v>
          </cell>
        </row>
        <row r="151">
          <cell r="A151" t="str">
            <v>1.7. Atgautos į ankstesnių metų išlaidas perkeltos abejotinai atgautinos sumos</v>
          </cell>
          <cell r="B151">
            <v>2013</v>
          </cell>
          <cell r="D151">
            <v>2</v>
          </cell>
          <cell r="E151">
            <v>0</v>
          </cell>
          <cell r="H151">
            <v>0</v>
          </cell>
        </row>
        <row r="152">
          <cell r="A152" t="str">
            <v>1.8. Veiklos pajamos</v>
          </cell>
          <cell r="B152">
            <v>2013</v>
          </cell>
          <cell r="D152">
            <v>2</v>
          </cell>
          <cell r="E152">
            <v>0.5</v>
          </cell>
          <cell r="H152">
            <v>-9.9999999999999978E-2</v>
          </cell>
        </row>
        <row r="153">
          <cell r="A153" t="str">
            <v>1.9. Sveikatos draudimo įmokos nuo pašalpų ( 6 proc.)</v>
          </cell>
          <cell r="B153">
            <v>2013</v>
          </cell>
          <cell r="D153">
            <v>2</v>
          </cell>
          <cell r="E153">
            <v>0</v>
          </cell>
          <cell r="H153">
            <v>0</v>
          </cell>
        </row>
        <row r="154">
          <cell r="A154" t="str">
            <v>1.10. Lėšos už ES institucijų pensijų sistemoje įgytas pensines teises</v>
          </cell>
          <cell r="B154">
            <v>2013</v>
          </cell>
          <cell r="D154">
            <v>2</v>
          </cell>
          <cell r="E154">
            <v>0</v>
          </cell>
          <cell r="H154">
            <v>0</v>
          </cell>
        </row>
        <row r="155">
          <cell r="A155" t="str">
            <v>1.11. Pajamos iš investicinės veiklos</v>
          </cell>
          <cell r="B155">
            <v>2013</v>
          </cell>
          <cell r="D155">
            <v>2</v>
          </cell>
          <cell r="E155">
            <v>0</v>
          </cell>
          <cell r="H155">
            <v>0</v>
          </cell>
        </row>
        <row r="156">
          <cell r="A156" t="str">
            <v>1.1. Draudėjų valstybinio socialinio draudimo įmokos</v>
          </cell>
          <cell r="B156">
            <v>2013</v>
          </cell>
          <cell r="D156">
            <v>3</v>
          </cell>
          <cell r="E156">
            <v>193.4</v>
          </cell>
          <cell r="H156">
            <v>4</v>
          </cell>
        </row>
        <row r="157">
          <cell r="A157" t="str">
            <v>1.2. Apdraustųjų valstybinio socialinio draudimo įmokos</v>
          </cell>
          <cell r="B157">
            <v>2013</v>
          </cell>
          <cell r="D157">
            <v>3</v>
          </cell>
          <cell r="E157">
            <v>20.5</v>
          </cell>
          <cell r="H157">
            <v>0.60000000000000142</v>
          </cell>
        </row>
        <row r="158">
          <cell r="A158" t="str">
            <v>1.3. Savarankiškai dirbančių asmenų valstybinio socialinio draudimo įmokos</v>
          </cell>
          <cell r="B158">
            <v>2013</v>
          </cell>
          <cell r="D158">
            <v>3</v>
          </cell>
          <cell r="E158">
            <v>2.9</v>
          </cell>
          <cell r="H158">
            <v>-3.5000000000000004</v>
          </cell>
        </row>
        <row r="159">
          <cell r="A159" t="str">
            <v>1.4. Savanoriškojo valstybinio socialinio draudimo įmokos</v>
          </cell>
          <cell r="B159">
            <v>2013</v>
          </cell>
          <cell r="D159">
            <v>3</v>
          </cell>
          <cell r="E159">
            <v>0.09</v>
          </cell>
          <cell r="H159">
            <v>0.06</v>
          </cell>
        </row>
        <row r="160">
          <cell r="A160" t="str">
            <v>1.5. Baudos ir delspinigiai</v>
          </cell>
          <cell r="B160">
            <v>2013</v>
          </cell>
          <cell r="D160">
            <v>3</v>
          </cell>
          <cell r="E160">
            <v>0.09</v>
          </cell>
          <cell r="H160">
            <v>-1.0000000000000009E-2</v>
          </cell>
        </row>
        <row r="161">
          <cell r="A161" t="str">
            <v>1.6. Asignavimai iš Lietuvos Respublikos valstybės biudžeto</v>
          </cell>
          <cell r="B161">
            <v>2013</v>
          </cell>
          <cell r="D161">
            <v>3</v>
          </cell>
          <cell r="E161">
            <v>11.6</v>
          </cell>
          <cell r="H161">
            <v>0</v>
          </cell>
        </row>
        <row r="162">
          <cell r="A162" t="str">
            <v>1.7. Atgautos į ankstesnių metų išlaidas perkeltos abejotinai atgautinos sumos</v>
          </cell>
          <cell r="B162">
            <v>2013</v>
          </cell>
          <cell r="D162">
            <v>3</v>
          </cell>
          <cell r="E162">
            <v>0</v>
          </cell>
          <cell r="H162">
            <v>0</v>
          </cell>
        </row>
        <row r="163">
          <cell r="A163" t="str">
            <v>1.8. Veiklos pajamos</v>
          </cell>
          <cell r="B163">
            <v>2013</v>
          </cell>
          <cell r="D163">
            <v>3</v>
          </cell>
          <cell r="E163">
            <v>0.6</v>
          </cell>
          <cell r="H163">
            <v>0</v>
          </cell>
        </row>
        <row r="164">
          <cell r="A164" t="str">
            <v>1.9. Sveikatos draudimo įmokos nuo pašalpų ( 6 proc.)</v>
          </cell>
          <cell r="B164">
            <v>2013</v>
          </cell>
          <cell r="D164">
            <v>3</v>
          </cell>
          <cell r="E164">
            <v>0</v>
          </cell>
          <cell r="H164">
            <v>0</v>
          </cell>
        </row>
        <row r="165">
          <cell r="A165" t="str">
            <v>1.10. Lėšos už ES institucijų pensijų sistemoje įgytas pensines teises</v>
          </cell>
          <cell r="B165">
            <v>2013</v>
          </cell>
          <cell r="D165">
            <v>3</v>
          </cell>
          <cell r="E165">
            <v>0</v>
          </cell>
          <cell r="H165">
            <v>0</v>
          </cell>
        </row>
        <row r="166">
          <cell r="A166" t="str">
            <v>1.11. Pajamos iš investicinės veiklos</v>
          </cell>
          <cell r="B166">
            <v>2013</v>
          </cell>
          <cell r="D166">
            <v>3</v>
          </cell>
          <cell r="E166">
            <v>0</v>
          </cell>
          <cell r="H166">
            <v>0</v>
          </cell>
        </row>
        <row r="167">
          <cell r="A167" t="str">
            <v>1.1. Draudėjų valstybinio socialinio draudimo įmokos</v>
          </cell>
          <cell r="B167">
            <v>2013</v>
          </cell>
          <cell r="D167">
            <v>4</v>
          </cell>
          <cell r="E167">
            <v>192.2</v>
          </cell>
          <cell r="H167">
            <v>2.3999999999999773</v>
          </cell>
        </row>
        <row r="168">
          <cell r="A168" t="str">
            <v>1.2. Apdraustųjų valstybinio socialinio draudimo įmokos</v>
          </cell>
          <cell r="B168">
            <v>2013</v>
          </cell>
          <cell r="D168">
            <v>4</v>
          </cell>
          <cell r="E168">
            <v>20.399999999999999</v>
          </cell>
          <cell r="H168">
            <v>0.29999999999999716</v>
          </cell>
        </row>
        <row r="169">
          <cell r="A169" t="str">
            <v>1.3. Savarankiškai dirbančių asmenų valstybinio socialinio draudimo įmokos</v>
          </cell>
          <cell r="B169">
            <v>2013</v>
          </cell>
          <cell r="D169">
            <v>4</v>
          </cell>
          <cell r="E169">
            <v>14.4</v>
          </cell>
          <cell r="H169">
            <v>10.4</v>
          </cell>
        </row>
        <row r="170">
          <cell r="A170" t="str">
            <v>1.4. Savanoriškojo valstybinio socialinio draudimo įmokos</v>
          </cell>
          <cell r="B170">
            <v>2013</v>
          </cell>
          <cell r="D170">
            <v>4</v>
          </cell>
          <cell r="E170">
            <v>0.1</v>
          </cell>
          <cell r="H170">
            <v>7.0000000000000007E-2</v>
          </cell>
        </row>
        <row r="171">
          <cell r="A171" t="str">
            <v>1.5. Baudos ir delspinigiai</v>
          </cell>
          <cell r="B171">
            <v>2013</v>
          </cell>
          <cell r="D171">
            <v>4</v>
          </cell>
          <cell r="E171">
            <v>0.06</v>
          </cell>
          <cell r="H171">
            <v>-0.03</v>
          </cell>
        </row>
        <row r="172">
          <cell r="A172" t="str">
            <v>1.6. Asignavimai iš Lietuvos Respublikos valstybės biudžeto</v>
          </cell>
          <cell r="B172">
            <v>2013</v>
          </cell>
          <cell r="D172">
            <v>4</v>
          </cell>
          <cell r="E172">
            <v>11.6</v>
          </cell>
          <cell r="H172">
            <v>-9.9999999999999645E-2</v>
          </cell>
        </row>
        <row r="173">
          <cell r="A173" t="str">
            <v>1.7. Atgautos į ankstesnių metų išlaidas perkeltos abejotinai atgautinos sumos</v>
          </cell>
          <cell r="B173">
            <v>2013</v>
          </cell>
          <cell r="D173">
            <v>4</v>
          </cell>
          <cell r="E173">
            <v>0</v>
          </cell>
          <cell r="H173">
            <v>0</v>
          </cell>
        </row>
        <row r="174">
          <cell r="A174" t="str">
            <v>1.8. Veiklos pajamos</v>
          </cell>
          <cell r="B174">
            <v>2013</v>
          </cell>
          <cell r="D174">
            <v>4</v>
          </cell>
          <cell r="E174">
            <v>0.8</v>
          </cell>
          <cell r="H174">
            <v>0.10000000000000009</v>
          </cell>
        </row>
        <row r="175">
          <cell r="A175" t="str">
            <v>1.9. Sveikatos draudimo įmokos nuo pašalpų ( 6 proc.)</v>
          </cell>
          <cell r="B175">
            <v>2013</v>
          </cell>
          <cell r="D175">
            <v>4</v>
          </cell>
          <cell r="E175">
            <v>0</v>
          </cell>
          <cell r="H175">
            <v>0</v>
          </cell>
        </row>
        <row r="176">
          <cell r="A176" t="str">
            <v>1.10. Lėšos už ES institucijų pensijų sistemoje įgytas pensines teises</v>
          </cell>
          <cell r="B176">
            <v>2013</v>
          </cell>
          <cell r="D176">
            <v>4</v>
          </cell>
          <cell r="E176">
            <v>0</v>
          </cell>
          <cell r="H176">
            <v>0</v>
          </cell>
        </row>
        <row r="177">
          <cell r="A177" t="str">
            <v>1.11. Pajamos iš investicinės veiklos</v>
          </cell>
          <cell r="B177">
            <v>2013</v>
          </cell>
          <cell r="D177">
            <v>4</v>
          </cell>
          <cell r="E177">
            <v>0</v>
          </cell>
          <cell r="H177">
            <v>0</v>
          </cell>
        </row>
        <row r="178">
          <cell r="A178" t="str">
            <v>1.1. Draudėjų valstybinio socialinio draudimo įmokos</v>
          </cell>
          <cell r="B178">
            <v>2013</v>
          </cell>
          <cell r="D178">
            <v>5</v>
          </cell>
          <cell r="E178">
            <v>198.1</v>
          </cell>
          <cell r="H178">
            <v>5.4000000000000057</v>
          </cell>
        </row>
        <row r="179">
          <cell r="A179" t="str">
            <v>1.2. Apdraustųjų valstybinio socialinio draudimo įmokos</v>
          </cell>
          <cell r="B179">
            <v>2013</v>
          </cell>
          <cell r="D179">
            <v>5</v>
          </cell>
          <cell r="E179">
            <v>21</v>
          </cell>
          <cell r="H179">
            <v>0.60000000000000142</v>
          </cell>
        </row>
        <row r="180">
          <cell r="A180" t="str">
            <v>1.3. Savarankiškai dirbančių asmenų valstybinio socialinio draudimo įmokos</v>
          </cell>
          <cell r="B180">
            <v>2013</v>
          </cell>
          <cell r="D180">
            <v>5</v>
          </cell>
          <cell r="E180">
            <v>9.4</v>
          </cell>
          <cell r="H180">
            <v>5.3000000000000007</v>
          </cell>
        </row>
        <row r="181">
          <cell r="A181" t="str">
            <v>1.4. Savanoriškojo valstybinio socialinio draudimo įmokos</v>
          </cell>
          <cell r="B181">
            <v>2013</v>
          </cell>
          <cell r="D181">
            <v>5</v>
          </cell>
          <cell r="E181">
            <v>0.06</v>
          </cell>
          <cell r="H181">
            <v>0.03</v>
          </cell>
        </row>
        <row r="182">
          <cell r="A182" t="str">
            <v>1.5. Baudos ir delspinigiai</v>
          </cell>
          <cell r="B182">
            <v>2013</v>
          </cell>
          <cell r="D182">
            <v>5</v>
          </cell>
          <cell r="E182">
            <v>0.06</v>
          </cell>
          <cell r="H182">
            <v>-4.0000000000000008E-2</v>
          </cell>
        </row>
        <row r="183">
          <cell r="A183" t="str">
            <v>1.6. Asignavimai iš Lietuvos Respublikos valstybės biudžeto</v>
          </cell>
          <cell r="B183">
            <v>2013</v>
          </cell>
          <cell r="D183">
            <v>5</v>
          </cell>
          <cell r="E183">
            <v>12.2</v>
          </cell>
          <cell r="H183">
            <v>0.29999999999999893</v>
          </cell>
        </row>
        <row r="184">
          <cell r="A184" t="str">
            <v>1.7. Atgautos į ankstesnių metų išlaidas perkeltos abejotinai atgautinos sumos</v>
          </cell>
          <cell r="B184">
            <v>2013</v>
          </cell>
          <cell r="D184">
            <v>5</v>
          </cell>
          <cell r="E184">
            <v>0</v>
          </cell>
          <cell r="H184">
            <v>0</v>
          </cell>
        </row>
        <row r="185">
          <cell r="A185" t="str">
            <v>1.8. Veiklos pajamos</v>
          </cell>
          <cell r="B185">
            <v>2013</v>
          </cell>
          <cell r="D185">
            <v>5</v>
          </cell>
          <cell r="E185">
            <v>0.6</v>
          </cell>
          <cell r="H185">
            <v>-9.9999999999999978E-2</v>
          </cell>
        </row>
        <row r="186">
          <cell r="A186" t="str">
            <v>1.9. Sveikatos draudimo įmokos nuo pašalpų ( 6 proc.)</v>
          </cell>
          <cell r="B186">
            <v>2013</v>
          </cell>
          <cell r="D186">
            <v>5</v>
          </cell>
          <cell r="E186">
            <v>0</v>
          </cell>
          <cell r="H186">
            <v>0</v>
          </cell>
        </row>
        <row r="187">
          <cell r="A187" t="str">
            <v>1.10. Lėšos už ES institucijų pensijų sistemoje įgytas pensines teises</v>
          </cell>
          <cell r="B187">
            <v>2013</v>
          </cell>
          <cell r="D187">
            <v>5</v>
          </cell>
          <cell r="E187">
            <v>0</v>
          </cell>
          <cell r="H187">
            <v>0</v>
          </cell>
        </row>
        <row r="188">
          <cell r="A188" t="str">
            <v>1.11. Pajamos iš investicinės veiklos</v>
          </cell>
          <cell r="B188">
            <v>2013</v>
          </cell>
          <cell r="D188">
            <v>5</v>
          </cell>
          <cell r="E188">
            <v>0</v>
          </cell>
          <cell r="H188">
            <v>0</v>
          </cell>
        </row>
        <row r="189">
          <cell r="A189" t="str">
            <v>1.1. Draudėjų valstybinio socialinio draudimo įmokos</v>
          </cell>
          <cell r="B189">
            <v>2013</v>
          </cell>
          <cell r="D189">
            <v>6</v>
          </cell>
          <cell r="E189">
            <v>217.9</v>
          </cell>
          <cell r="H189">
            <v>4.5</v>
          </cell>
        </row>
        <row r="190">
          <cell r="A190" t="str">
            <v>1.2. Apdraustųjų valstybinio socialinio draudimo įmokos</v>
          </cell>
          <cell r="B190">
            <v>2013</v>
          </cell>
          <cell r="D190">
            <v>6</v>
          </cell>
          <cell r="E190">
            <v>23.2</v>
          </cell>
          <cell r="H190">
            <v>0.59999999999999787</v>
          </cell>
        </row>
        <row r="191">
          <cell r="A191" t="str">
            <v>1.3. Savarankiškai dirbančių asmenų valstybinio socialinio draudimo įmokos</v>
          </cell>
          <cell r="B191">
            <v>2013</v>
          </cell>
          <cell r="D191">
            <v>6</v>
          </cell>
          <cell r="E191">
            <v>4</v>
          </cell>
          <cell r="H191">
            <v>-0.70000000000000018</v>
          </cell>
        </row>
        <row r="192">
          <cell r="A192" t="str">
            <v>1.4. Savanoriškojo valstybinio socialinio draudimo įmokos</v>
          </cell>
          <cell r="B192">
            <v>2013</v>
          </cell>
          <cell r="D192">
            <v>6</v>
          </cell>
          <cell r="E192">
            <v>0.09</v>
          </cell>
          <cell r="H192">
            <v>0.03</v>
          </cell>
        </row>
        <row r="193">
          <cell r="A193" t="str">
            <v>1.5. Baudos ir delspinigiai</v>
          </cell>
          <cell r="B193">
            <v>2013</v>
          </cell>
          <cell r="D193">
            <v>6</v>
          </cell>
          <cell r="E193">
            <v>0.06</v>
          </cell>
          <cell r="H193">
            <v>-4.0000000000000008E-2</v>
          </cell>
        </row>
        <row r="194">
          <cell r="A194" t="str">
            <v>1.6. Asignavimai iš Lietuvos Respublikos valstybės biudžeto</v>
          </cell>
          <cell r="B194">
            <v>2013</v>
          </cell>
          <cell r="D194">
            <v>6</v>
          </cell>
          <cell r="E194">
            <v>12.5</v>
          </cell>
          <cell r="H194">
            <v>0.5</v>
          </cell>
        </row>
        <row r="195">
          <cell r="A195" t="str">
            <v>1.7. Atgautos į ankstesnių metų išlaidas perkeltos abejotinai atgautinos sumos</v>
          </cell>
          <cell r="B195">
            <v>2013</v>
          </cell>
          <cell r="D195">
            <v>6</v>
          </cell>
          <cell r="E195">
            <v>0</v>
          </cell>
          <cell r="H195">
            <v>0</v>
          </cell>
        </row>
        <row r="196">
          <cell r="A196" t="str">
            <v>1.8. Veiklos pajamos</v>
          </cell>
          <cell r="B196">
            <v>2013</v>
          </cell>
          <cell r="D196">
            <v>6</v>
          </cell>
          <cell r="E196">
            <v>0.7</v>
          </cell>
          <cell r="H196">
            <v>0</v>
          </cell>
        </row>
        <row r="197">
          <cell r="A197" t="str">
            <v>1.9. Sveikatos draudimo įmokos nuo pašalpų ( 6 proc.)</v>
          </cell>
          <cell r="B197">
            <v>2013</v>
          </cell>
          <cell r="D197">
            <v>6</v>
          </cell>
          <cell r="E197">
            <v>0</v>
          </cell>
          <cell r="H197">
            <v>0</v>
          </cell>
        </row>
        <row r="198">
          <cell r="A198" t="str">
            <v>1.10. Lėšos už ES institucijų pensijų sistemoje įgytas pensines teises</v>
          </cell>
          <cell r="B198">
            <v>2013</v>
          </cell>
          <cell r="D198">
            <v>6</v>
          </cell>
          <cell r="E198">
            <v>0</v>
          </cell>
          <cell r="H198">
            <v>0</v>
          </cell>
        </row>
        <row r="199">
          <cell r="A199" t="str">
            <v>1.11. Pajamos iš investicinės veiklos</v>
          </cell>
          <cell r="B199">
            <v>2013</v>
          </cell>
          <cell r="D199">
            <v>6</v>
          </cell>
          <cell r="E199">
            <v>0</v>
          </cell>
          <cell r="H199">
            <v>0</v>
          </cell>
        </row>
        <row r="200">
          <cell r="A200" t="str">
            <v>1.1. Draudėjų valstybinio socialinio draudimo įmokos</v>
          </cell>
          <cell r="B200">
            <v>2013</v>
          </cell>
          <cell r="D200">
            <v>7</v>
          </cell>
          <cell r="E200">
            <v>205.1</v>
          </cell>
          <cell r="H200">
            <v>9.1999999999999886</v>
          </cell>
        </row>
        <row r="201">
          <cell r="A201" t="str">
            <v>1.2. Apdraustųjų valstybinio socialinio draudimo įmokos</v>
          </cell>
          <cell r="B201">
            <v>2013</v>
          </cell>
          <cell r="D201">
            <v>7</v>
          </cell>
          <cell r="E201">
            <v>21.8</v>
          </cell>
          <cell r="H201">
            <v>1.1000000000000014</v>
          </cell>
        </row>
        <row r="202">
          <cell r="A202" t="str">
            <v>1.3. Savarankiškai dirbančių asmenų valstybinio socialinio draudimo įmokos</v>
          </cell>
          <cell r="B202">
            <v>2013</v>
          </cell>
          <cell r="D202">
            <v>7</v>
          </cell>
          <cell r="E202">
            <v>3.4</v>
          </cell>
          <cell r="H202">
            <v>-0.60000000000000009</v>
          </cell>
        </row>
        <row r="203">
          <cell r="A203" t="str">
            <v>1.4. Savanoriškojo valstybinio socialinio draudimo įmokos</v>
          </cell>
          <cell r="B203">
            <v>2013</v>
          </cell>
          <cell r="D203">
            <v>7</v>
          </cell>
          <cell r="E203">
            <v>0.2</v>
          </cell>
          <cell r="H203">
            <v>0.17</v>
          </cell>
        </row>
        <row r="204">
          <cell r="A204" t="str">
            <v>1.5. Baudos ir delspinigiai</v>
          </cell>
          <cell r="B204">
            <v>2013</v>
          </cell>
          <cell r="D204">
            <v>7</v>
          </cell>
          <cell r="E204">
            <v>0.06</v>
          </cell>
          <cell r="H204">
            <v>-4.0000000000000008E-2</v>
          </cell>
        </row>
        <row r="205">
          <cell r="A205" t="str">
            <v>1.6. Asignavimai iš Lietuvos Respublikos valstybės biudžeto</v>
          </cell>
          <cell r="B205">
            <v>2013</v>
          </cell>
          <cell r="D205">
            <v>7</v>
          </cell>
          <cell r="E205">
            <v>12.4</v>
          </cell>
          <cell r="H205">
            <v>0.20000000000000107</v>
          </cell>
        </row>
        <row r="206">
          <cell r="A206" t="str">
            <v>1.7. Atgautos į ankstesnių metų išlaidas perkeltos abejotinai atgautinos sumos</v>
          </cell>
          <cell r="B206">
            <v>2013</v>
          </cell>
          <cell r="D206">
            <v>7</v>
          </cell>
          <cell r="E206">
            <v>0</v>
          </cell>
          <cell r="H206">
            <v>0</v>
          </cell>
        </row>
        <row r="207">
          <cell r="A207" t="str">
            <v>1.8. Veiklos pajamos</v>
          </cell>
          <cell r="B207">
            <v>2013</v>
          </cell>
          <cell r="D207">
            <v>7</v>
          </cell>
          <cell r="E207">
            <v>0.6</v>
          </cell>
          <cell r="H207">
            <v>0</v>
          </cell>
        </row>
        <row r="208">
          <cell r="A208" t="str">
            <v>1.9. Sveikatos draudimo įmokos nuo pašalpų ( 6 proc.)</v>
          </cell>
          <cell r="B208">
            <v>2013</v>
          </cell>
          <cell r="D208">
            <v>7</v>
          </cell>
          <cell r="E208">
            <v>0</v>
          </cell>
          <cell r="H208">
            <v>0</v>
          </cell>
        </row>
        <row r="209">
          <cell r="A209" t="str">
            <v>1.10. Lėšos už ES institucijų pensijų sistemoje įgytas pensines teises</v>
          </cell>
          <cell r="B209">
            <v>2013</v>
          </cell>
          <cell r="D209">
            <v>7</v>
          </cell>
          <cell r="E209">
            <v>0</v>
          </cell>
          <cell r="H209">
            <v>0</v>
          </cell>
        </row>
        <row r="210">
          <cell r="A210" t="str">
            <v>1.11. Pajamos iš investicinės veiklos</v>
          </cell>
          <cell r="B210">
            <v>2013</v>
          </cell>
          <cell r="D210">
            <v>7</v>
          </cell>
          <cell r="E210">
            <v>0</v>
          </cell>
          <cell r="H210">
            <v>0</v>
          </cell>
        </row>
        <row r="211">
          <cell r="A211" t="str">
            <v>1.1. Draudėjų valstybinio socialinio draudimo įmokos</v>
          </cell>
          <cell r="B211">
            <v>2013</v>
          </cell>
          <cell r="D211">
            <v>8</v>
          </cell>
          <cell r="E211">
            <v>197.5</v>
          </cell>
          <cell r="H211">
            <v>10.400000000000006</v>
          </cell>
        </row>
        <row r="212">
          <cell r="A212" t="str">
            <v>1.2. Apdraustųjų valstybinio socialinio draudimo įmokos</v>
          </cell>
          <cell r="B212">
            <v>2013</v>
          </cell>
          <cell r="D212">
            <v>8</v>
          </cell>
          <cell r="E212">
            <v>21</v>
          </cell>
          <cell r="H212">
            <v>1.1999999999999993</v>
          </cell>
        </row>
        <row r="213">
          <cell r="A213" t="str">
            <v>1.3. Savarankiškai dirbančių asmenų valstybinio socialinio draudimo įmokos</v>
          </cell>
          <cell r="B213">
            <v>2013</v>
          </cell>
          <cell r="D213">
            <v>8</v>
          </cell>
          <cell r="E213">
            <v>2.5</v>
          </cell>
          <cell r="H213">
            <v>-1.5999999999999996</v>
          </cell>
        </row>
        <row r="214">
          <cell r="A214" t="str">
            <v>1.4. Savanoriškojo valstybinio socialinio draudimo įmokos</v>
          </cell>
          <cell r="B214">
            <v>2013</v>
          </cell>
          <cell r="D214">
            <v>8</v>
          </cell>
          <cell r="E214">
            <v>0.1</v>
          </cell>
          <cell r="H214">
            <v>7.0000000000000007E-2</v>
          </cell>
        </row>
        <row r="215">
          <cell r="A215" t="str">
            <v>1.5. Baudos ir delspinigiai</v>
          </cell>
          <cell r="B215">
            <v>2013</v>
          </cell>
          <cell r="D215">
            <v>8</v>
          </cell>
          <cell r="E215">
            <v>0.03</v>
          </cell>
          <cell r="H215">
            <v>-7.0000000000000007E-2</v>
          </cell>
        </row>
        <row r="216">
          <cell r="A216" t="str">
            <v>1.6. Asignavimai iš Lietuvos Respublikos valstybės biudžeto</v>
          </cell>
          <cell r="B216">
            <v>2013</v>
          </cell>
          <cell r="D216">
            <v>8</v>
          </cell>
          <cell r="E216">
            <v>12.3</v>
          </cell>
          <cell r="H216">
            <v>0</v>
          </cell>
        </row>
        <row r="217">
          <cell r="A217" t="str">
            <v>1.7. Atgautos į ankstesnių metų išlaidas perkeltos abejotinai atgautinos sumos</v>
          </cell>
          <cell r="B217">
            <v>2013</v>
          </cell>
          <cell r="D217">
            <v>8</v>
          </cell>
          <cell r="E217">
            <v>0</v>
          </cell>
          <cell r="H217">
            <v>0</v>
          </cell>
        </row>
        <row r="218">
          <cell r="A218" t="str">
            <v>1.8. Veiklos pajamos</v>
          </cell>
          <cell r="B218">
            <v>2013</v>
          </cell>
          <cell r="D218">
            <v>8</v>
          </cell>
          <cell r="E218">
            <v>0.7</v>
          </cell>
          <cell r="H218">
            <v>0</v>
          </cell>
        </row>
        <row r="219">
          <cell r="A219" t="str">
            <v>1.9. Sveikatos draudimo įmokos nuo pašalpų ( 6 proc.)</v>
          </cell>
          <cell r="B219">
            <v>2013</v>
          </cell>
          <cell r="D219">
            <v>8</v>
          </cell>
          <cell r="E219">
            <v>0</v>
          </cell>
          <cell r="H219">
            <v>0</v>
          </cell>
        </row>
        <row r="220">
          <cell r="A220" t="str">
            <v>1.10. Lėšos už ES institucijų pensijų sistemoje įgytas pensines teises</v>
          </cell>
          <cell r="B220">
            <v>2013</v>
          </cell>
          <cell r="D220">
            <v>8</v>
          </cell>
          <cell r="E220">
            <v>0</v>
          </cell>
          <cell r="H220">
            <v>0</v>
          </cell>
        </row>
        <row r="221">
          <cell r="A221" t="str">
            <v>1.11. Pajamos iš investicinės veiklos</v>
          </cell>
          <cell r="B221">
            <v>2013</v>
          </cell>
          <cell r="D221">
            <v>8</v>
          </cell>
          <cell r="E221">
            <v>0</v>
          </cell>
          <cell r="H221">
            <v>0</v>
          </cell>
        </row>
        <row r="222">
          <cell r="A222" t="str">
            <v>1.1. Draudėjų valstybinio socialinio draudimo įmokos</v>
          </cell>
          <cell r="B222">
            <v>2013</v>
          </cell>
          <cell r="D222">
            <v>9</v>
          </cell>
          <cell r="E222">
            <v>197.4</v>
          </cell>
          <cell r="H222">
            <v>7.8000000000000114</v>
          </cell>
        </row>
        <row r="223">
          <cell r="A223" t="str">
            <v>1.2. Apdraustųjų valstybinio socialinio draudimo įmokos</v>
          </cell>
          <cell r="B223">
            <v>2013</v>
          </cell>
          <cell r="D223">
            <v>9</v>
          </cell>
          <cell r="E223">
            <v>20.8</v>
          </cell>
          <cell r="H223">
            <v>0.69999999999999929</v>
          </cell>
        </row>
        <row r="224">
          <cell r="A224" t="str">
            <v>1.3. Savarankiškai dirbančių asmenų valstybinio socialinio draudimo įmokos</v>
          </cell>
          <cell r="B224">
            <v>2013</v>
          </cell>
          <cell r="D224">
            <v>9</v>
          </cell>
          <cell r="E224">
            <v>2.7</v>
          </cell>
          <cell r="H224">
            <v>-1.7000000000000002</v>
          </cell>
        </row>
        <row r="225">
          <cell r="A225" t="str">
            <v>1.4. Savanoriškojo valstybinio socialinio draudimo įmokos</v>
          </cell>
          <cell r="B225">
            <v>2013</v>
          </cell>
          <cell r="D225">
            <v>9</v>
          </cell>
          <cell r="E225">
            <v>0.2</v>
          </cell>
          <cell r="H225">
            <v>0.14000000000000001</v>
          </cell>
        </row>
        <row r="226">
          <cell r="A226" t="str">
            <v>1.5. Baudos ir delspinigiai</v>
          </cell>
          <cell r="B226">
            <v>2013</v>
          </cell>
          <cell r="D226">
            <v>9</v>
          </cell>
          <cell r="E226">
            <v>0.06</v>
          </cell>
          <cell r="H226">
            <v>-4.0000000000000008E-2</v>
          </cell>
        </row>
        <row r="227">
          <cell r="A227" t="str">
            <v>1.6. Asignavimai iš Lietuvos Respublikos valstybės biudžeto</v>
          </cell>
          <cell r="B227">
            <v>2013</v>
          </cell>
          <cell r="D227">
            <v>9</v>
          </cell>
          <cell r="E227">
            <v>11.8</v>
          </cell>
          <cell r="H227">
            <v>-0.5</v>
          </cell>
        </row>
        <row r="228">
          <cell r="A228" t="str">
            <v>1.7. Atgautos į ankstesnių metų išlaidas perkeltos abejotinai atgautinos sumos</v>
          </cell>
          <cell r="B228">
            <v>2013</v>
          </cell>
          <cell r="D228">
            <v>9</v>
          </cell>
          <cell r="E228">
            <v>0</v>
          </cell>
          <cell r="H228">
            <v>0</v>
          </cell>
        </row>
        <row r="229">
          <cell r="A229" t="str">
            <v>1.8. Veiklos pajamos</v>
          </cell>
          <cell r="B229">
            <v>2013</v>
          </cell>
          <cell r="D229">
            <v>9</v>
          </cell>
          <cell r="E229">
            <v>0.6</v>
          </cell>
          <cell r="H229">
            <v>-9.9999999999999978E-2</v>
          </cell>
        </row>
        <row r="230">
          <cell r="A230" t="str">
            <v>1.9. Sveikatos draudimo įmokos nuo pašalpų ( 6 proc.)</v>
          </cell>
          <cell r="B230">
            <v>2013</v>
          </cell>
          <cell r="D230">
            <v>9</v>
          </cell>
          <cell r="E230">
            <v>0</v>
          </cell>
          <cell r="H230">
            <v>0</v>
          </cell>
        </row>
        <row r="231">
          <cell r="A231" t="str">
            <v>1.10. Lėšos už ES institucijų pensijų sistemoje įgytas pensines teises</v>
          </cell>
          <cell r="B231">
            <v>2013</v>
          </cell>
          <cell r="D231">
            <v>9</v>
          </cell>
          <cell r="E231">
            <v>0</v>
          </cell>
          <cell r="H231">
            <v>0</v>
          </cell>
        </row>
        <row r="232">
          <cell r="A232" t="str">
            <v>1.11. Pajamos iš investicinės veiklos</v>
          </cell>
          <cell r="B232">
            <v>2013</v>
          </cell>
          <cell r="D232">
            <v>9</v>
          </cell>
          <cell r="E232">
            <v>0</v>
          </cell>
          <cell r="H232">
            <v>0</v>
          </cell>
        </row>
        <row r="233">
          <cell r="A233" t="str">
            <v>1.1. Draudėjų valstybinio socialinio draudimo įmokos</v>
          </cell>
          <cell r="B233">
            <v>2013</v>
          </cell>
          <cell r="D233">
            <v>10</v>
          </cell>
          <cell r="E233">
            <v>200</v>
          </cell>
          <cell r="H233">
            <v>8.9000000000000057</v>
          </cell>
        </row>
        <row r="234">
          <cell r="A234" t="str">
            <v>1.2. Apdraustųjų valstybinio socialinio draudimo įmokos</v>
          </cell>
          <cell r="B234">
            <v>2013</v>
          </cell>
          <cell r="D234">
            <v>10</v>
          </cell>
          <cell r="E234">
            <v>21.2</v>
          </cell>
          <cell r="H234">
            <v>1</v>
          </cell>
        </row>
        <row r="235">
          <cell r="A235" t="str">
            <v>1.3. Savarankiškai dirbančių asmenų valstybinio socialinio draudimo įmokos</v>
          </cell>
          <cell r="B235">
            <v>2013</v>
          </cell>
          <cell r="D235">
            <v>10</v>
          </cell>
          <cell r="E235">
            <v>2.7</v>
          </cell>
          <cell r="H235">
            <v>-1.1999999999999997</v>
          </cell>
        </row>
        <row r="236">
          <cell r="A236" t="str">
            <v>1.4. Savanoriškojo valstybinio socialinio draudimo įmokos</v>
          </cell>
          <cell r="B236">
            <v>2013</v>
          </cell>
          <cell r="D236">
            <v>10</v>
          </cell>
          <cell r="E236">
            <v>0.2</v>
          </cell>
          <cell r="H236">
            <v>0.17</v>
          </cell>
        </row>
        <row r="237">
          <cell r="A237" t="str">
            <v>1.5. Baudos ir delspinigiai</v>
          </cell>
          <cell r="B237">
            <v>2013</v>
          </cell>
          <cell r="D237">
            <v>10</v>
          </cell>
          <cell r="E237">
            <v>0.06</v>
          </cell>
          <cell r="H237">
            <v>-0.03</v>
          </cell>
        </row>
        <row r="238">
          <cell r="A238" t="str">
            <v>1.6. Asignavimai iš Lietuvos Respublikos valstybės biudžeto</v>
          </cell>
          <cell r="B238">
            <v>2013</v>
          </cell>
          <cell r="D238">
            <v>10</v>
          </cell>
          <cell r="E238">
            <v>13.1</v>
          </cell>
          <cell r="H238">
            <v>0.59999999999999964</v>
          </cell>
        </row>
        <row r="239">
          <cell r="A239" t="str">
            <v>1.7. Atgautos į ankstesnių metų išlaidas perkeltos abejotinai atgautinos sumos</v>
          </cell>
          <cell r="B239">
            <v>2013</v>
          </cell>
          <cell r="D239">
            <v>10</v>
          </cell>
          <cell r="E239">
            <v>0</v>
          </cell>
          <cell r="H239">
            <v>0</v>
          </cell>
        </row>
        <row r="240">
          <cell r="A240" t="str">
            <v>1.8. Veiklos pajamos</v>
          </cell>
          <cell r="B240">
            <v>2013</v>
          </cell>
          <cell r="D240">
            <v>10</v>
          </cell>
          <cell r="E240">
            <v>0.4</v>
          </cell>
          <cell r="H240">
            <v>-0.19999999999999996</v>
          </cell>
        </row>
        <row r="241">
          <cell r="A241" t="str">
            <v>1.9. Sveikatos draudimo įmokos nuo pašalpų ( 6 proc.)</v>
          </cell>
          <cell r="B241">
            <v>2013</v>
          </cell>
          <cell r="D241">
            <v>10</v>
          </cell>
          <cell r="E241">
            <v>0</v>
          </cell>
          <cell r="H241">
            <v>0</v>
          </cell>
        </row>
        <row r="242">
          <cell r="A242" t="str">
            <v>1.10. Lėšos už ES institucijų pensijų sistemoje įgytas pensines teises</v>
          </cell>
          <cell r="B242">
            <v>2013</v>
          </cell>
          <cell r="D242">
            <v>10</v>
          </cell>
          <cell r="E242">
            <v>0</v>
          </cell>
          <cell r="H242">
            <v>0</v>
          </cell>
        </row>
        <row r="243">
          <cell r="A243" t="str">
            <v>1.11. Pajamos iš investicinės veiklos</v>
          </cell>
          <cell r="B243">
            <v>2013</v>
          </cell>
          <cell r="D243">
            <v>10</v>
          </cell>
          <cell r="E243">
            <v>0</v>
          </cell>
          <cell r="H243">
            <v>0</v>
          </cell>
        </row>
        <row r="244">
          <cell r="A244" t="str">
            <v>1.1. Draudėjų valstybinio socialinio draudimo įmokos</v>
          </cell>
          <cell r="B244">
            <v>2013</v>
          </cell>
          <cell r="D244">
            <v>11</v>
          </cell>
          <cell r="E244">
            <v>206.2</v>
          </cell>
          <cell r="H244">
            <v>8.5</v>
          </cell>
        </row>
        <row r="245">
          <cell r="A245" t="str">
            <v>1.2. Apdraustųjų valstybinio socialinio draudimo įmokos</v>
          </cell>
          <cell r="B245">
            <v>2013</v>
          </cell>
          <cell r="D245">
            <v>11</v>
          </cell>
          <cell r="E245">
            <v>21.7</v>
          </cell>
          <cell r="H245">
            <v>0.80000000000000071</v>
          </cell>
        </row>
        <row r="246">
          <cell r="A246" t="str">
            <v>1.3. Savarankiškai dirbančių asmenų valstybinio socialinio draudimo įmokos</v>
          </cell>
          <cell r="B246">
            <v>2013</v>
          </cell>
          <cell r="D246">
            <v>11</v>
          </cell>
          <cell r="E246">
            <v>2.1</v>
          </cell>
          <cell r="H246">
            <v>-1.9999999999999996</v>
          </cell>
        </row>
        <row r="247">
          <cell r="A247" t="str">
            <v>1.4. Savanoriškojo valstybinio socialinio draudimo įmokos</v>
          </cell>
          <cell r="B247">
            <v>2013</v>
          </cell>
          <cell r="D247">
            <v>11</v>
          </cell>
          <cell r="E247">
            <v>0.1</v>
          </cell>
          <cell r="H247">
            <v>7.0000000000000007E-2</v>
          </cell>
        </row>
        <row r="248">
          <cell r="A248" t="str">
            <v>1.5. Baudos ir delspinigiai</v>
          </cell>
          <cell r="B248">
            <v>2013</v>
          </cell>
          <cell r="D248">
            <v>11</v>
          </cell>
          <cell r="E248">
            <v>0.1</v>
          </cell>
          <cell r="H248">
            <v>4.0000000000000008E-2</v>
          </cell>
        </row>
        <row r="249">
          <cell r="A249" t="str">
            <v>1.6. Asignavimai iš Lietuvos Respublikos valstybės biudžeto</v>
          </cell>
          <cell r="B249">
            <v>2013</v>
          </cell>
          <cell r="D249">
            <v>11</v>
          </cell>
          <cell r="E249">
            <v>12.4</v>
          </cell>
          <cell r="H249">
            <v>0</v>
          </cell>
        </row>
        <row r="250">
          <cell r="A250" t="str">
            <v>1.7. Atgautos į ankstesnių metų išlaidas perkeltos abejotinai atgautinos sumos</v>
          </cell>
          <cell r="B250">
            <v>2013</v>
          </cell>
          <cell r="D250">
            <v>11</v>
          </cell>
          <cell r="E250">
            <v>0</v>
          </cell>
          <cell r="H250">
            <v>0</v>
          </cell>
        </row>
        <row r="251">
          <cell r="A251" t="str">
            <v>1.8. Veiklos pajamos</v>
          </cell>
          <cell r="B251">
            <v>2013</v>
          </cell>
          <cell r="D251">
            <v>11</v>
          </cell>
          <cell r="E251">
            <v>0.06</v>
          </cell>
          <cell r="H251">
            <v>-0.6399999999999999</v>
          </cell>
        </row>
        <row r="252">
          <cell r="A252" t="str">
            <v>1.9. Sveikatos draudimo įmokos nuo pašalpų ( 6 proc.)</v>
          </cell>
          <cell r="B252">
            <v>2013</v>
          </cell>
          <cell r="D252">
            <v>11</v>
          </cell>
          <cell r="E252">
            <v>0</v>
          </cell>
          <cell r="H252">
            <v>0</v>
          </cell>
        </row>
        <row r="253">
          <cell r="A253" t="str">
            <v>1.10. Lėšos už ES institucijų pensijų sistemoje įgytas pensines teises</v>
          </cell>
          <cell r="B253">
            <v>2013</v>
          </cell>
          <cell r="D253">
            <v>11</v>
          </cell>
          <cell r="E253">
            <v>0</v>
          </cell>
          <cell r="H253">
            <v>0</v>
          </cell>
        </row>
        <row r="254">
          <cell r="A254" t="str">
            <v>1.11. Pajamos iš investicinės veiklos</v>
          </cell>
          <cell r="B254">
            <v>2013</v>
          </cell>
          <cell r="D254">
            <v>11</v>
          </cell>
          <cell r="E254">
            <v>0</v>
          </cell>
          <cell r="H254">
            <v>0</v>
          </cell>
        </row>
        <row r="255">
          <cell r="A255" t="str">
            <v>1.1. Draudėjų valstybinio socialinio draudimo įmokos</v>
          </cell>
          <cell r="B255">
            <v>2013</v>
          </cell>
          <cell r="D255">
            <v>12</v>
          </cell>
          <cell r="E255">
            <v>256.5</v>
          </cell>
          <cell r="H255">
            <v>10</v>
          </cell>
        </row>
        <row r="256">
          <cell r="A256" t="str">
            <v>1.2. Apdraustųjų valstybinio socialinio draudimo įmokos</v>
          </cell>
          <cell r="B256">
            <v>2013</v>
          </cell>
          <cell r="D256">
            <v>12</v>
          </cell>
          <cell r="E256">
            <v>27.2</v>
          </cell>
          <cell r="H256">
            <v>0.89999999999999858</v>
          </cell>
        </row>
        <row r="257">
          <cell r="A257" t="str">
            <v>1.3. Savarankiškai dirbančių asmenų valstybinio socialinio draudimo įmokos</v>
          </cell>
          <cell r="B257">
            <v>2013</v>
          </cell>
          <cell r="D257">
            <v>12</v>
          </cell>
          <cell r="E257">
            <v>2.5</v>
          </cell>
          <cell r="H257">
            <v>-1.5999999999999996</v>
          </cell>
        </row>
        <row r="258">
          <cell r="A258" t="str">
            <v>1.4. Savanoriškojo valstybinio socialinio draudimo įmokos</v>
          </cell>
          <cell r="B258">
            <v>2013</v>
          </cell>
          <cell r="D258">
            <v>12</v>
          </cell>
          <cell r="E258">
            <v>0.1</v>
          </cell>
          <cell r="H258">
            <v>7.0000000000000007E-2</v>
          </cell>
        </row>
        <row r="259">
          <cell r="A259" t="str">
            <v>1.5. Baudos ir delspinigiai</v>
          </cell>
          <cell r="B259">
            <v>2013</v>
          </cell>
          <cell r="D259">
            <v>12</v>
          </cell>
          <cell r="E259">
            <v>0.2</v>
          </cell>
          <cell r="H259">
            <v>0.1</v>
          </cell>
        </row>
        <row r="260">
          <cell r="A260" t="str">
            <v>1.6. Asignavimai iš Lietuvos Respublikos valstybės biudžeto</v>
          </cell>
          <cell r="B260">
            <v>2013</v>
          </cell>
          <cell r="D260">
            <v>12</v>
          </cell>
          <cell r="E260">
            <v>11.8</v>
          </cell>
          <cell r="H260">
            <v>-0.59999999999999964</v>
          </cell>
        </row>
        <row r="261">
          <cell r="A261" t="str">
            <v>1.7. Atgautos į ankstesnių metų išlaidas perkeltos abejotinai atgautinos sumos</v>
          </cell>
          <cell r="B261">
            <v>2013</v>
          </cell>
          <cell r="D261">
            <v>12</v>
          </cell>
          <cell r="E261">
            <v>0</v>
          </cell>
          <cell r="H261">
            <v>0</v>
          </cell>
        </row>
        <row r="262">
          <cell r="A262" t="str">
            <v>1.8. Veiklos pajamos</v>
          </cell>
          <cell r="B262">
            <v>2013</v>
          </cell>
          <cell r="D262">
            <v>12</v>
          </cell>
          <cell r="E262">
            <v>0</v>
          </cell>
          <cell r="H262">
            <v>-0.7</v>
          </cell>
        </row>
        <row r="263">
          <cell r="A263" t="str">
            <v>1.9. Sveikatos draudimo įmokos nuo pašalpų ( 6 proc.)</v>
          </cell>
          <cell r="B263">
            <v>2013</v>
          </cell>
          <cell r="D263">
            <v>12</v>
          </cell>
          <cell r="E263">
            <v>0</v>
          </cell>
          <cell r="H263">
            <v>0</v>
          </cell>
        </row>
        <row r="264">
          <cell r="A264" t="str">
            <v>1.10. Lėšos už ES institucijų pensijų sistemoje įgytas pensines teises</v>
          </cell>
          <cell r="B264">
            <v>2013</v>
          </cell>
          <cell r="D264">
            <v>12</v>
          </cell>
          <cell r="E264">
            <v>0.03</v>
          </cell>
          <cell r="H264">
            <v>0.03</v>
          </cell>
        </row>
        <row r="265">
          <cell r="A265" t="str">
            <v>1.11. Pajamos iš investicinės veiklos</v>
          </cell>
          <cell r="B265">
            <v>2013</v>
          </cell>
          <cell r="D265">
            <v>12</v>
          </cell>
          <cell r="E265">
            <v>0</v>
          </cell>
          <cell r="H265">
            <v>0</v>
          </cell>
        </row>
        <row r="266">
          <cell r="A266" t="str">
            <v>1.1. Draudėjų valstybinio socialinio draudimo įmokos</v>
          </cell>
          <cell r="B266">
            <v>2014</v>
          </cell>
          <cell r="D266">
            <v>1</v>
          </cell>
          <cell r="E266">
            <v>160.5</v>
          </cell>
          <cell r="H266">
            <v>3.8000000000000114</v>
          </cell>
        </row>
        <row r="267">
          <cell r="A267" t="str">
            <v>1.2. Apdraustųjų valstybinio socialinio draudimo įmokos</v>
          </cell>
          <cell r="B267">
            <v>2014</v>
          </cell>
          <cell r="D267">
            <v>1</v>
          </cell>
          <cell r="E267">
            <v>16.899999999999999</v>
          </cell>
          <cell r="H267">
            <v>0.39999999999999858</v>
          </cell>
        </row>
        <row r="268">
          <cell r="A268" t="str">
            <v>1.3. Savarankiškai dirbančių asmenų valstybinio socialinio draudimo įmokos</v>
          </cell>
          <cell r="B268">
            <v>2014</v>
          </cell>
          <cell r="D268">
            <v>1</v>
          </cell>
          <cell r="E268">
            <v>3.6</v>
          </cell>
          <cell r="H268">
            <v>0.70000000000000018</v>
          </cell>
        </row>
        <row r="269">
          <cell r="A269" t="str">
            <v>1.4. Savanoriškojo valstybinio socialinio draudimo įmokos</v>
          </cell>
          <cell r="B269">
            <v>2014</v>
          </cell>
          <cell r="D269">
            <v>1</v>
          </cell>
          <cell r="E269">
            <v>0.2</v>
          </cell>
          <cell r="H269">
            <v>0.14000000000000001</v>
          </cell>
        </row>
        <row r="270">
          <cell r="A270" t="str">
            <v>1.5. Baudos ir delspinigiai</v>
          </cell>
          <cell r="B270">
            <v>2014</v>
          </cell>
          <cell r="D270">
            <v>1</v>
          </cell>
          <cell r="E270">
            <v>0.1</v>
          </cell>
          <cell r="H270">
            <v>0</v>
          </cell>
        </row>
        <row r="271">
          <cell r="A271" t="str">
            <v>1.6. Asignavimai iš Lietuvos Respublikos valstybės biudžeto</v>
          </cell>
          <cell r="B271">
            <v>2014</v>
          </cell>
          <cell r="D271">
            <v>1</v>
          </cell>
          <cell r="E271">
            <v>0</v>
          </cell>
          <cell r="H271">
            <v>0</v>
          </cell>
        </row>
        <row r="272">
          <cell r="A272" t="str">
            <v>1.7. Atgautos į ankstesnių metų išlaidas perkeltos abejotinai atgautinos sumos</v>
          </cell>
          <cell r="B272">
            <v>2014</v>
          </cell>
          <cell r="D272">
            <v>1</v>
          </cell>
          <cell r="E272">
            <v>0</v>
          </cell>
          <cell r="H272">
            <v>0</v>
          </cell>
        </row>
        <row r="273">
          <cell r="A273" t="str">
            <v>1.8. Veiklos pajamos</v>
          </cell>
          <cell r="B273">
            <v>2014</v>
          </cell>
          <cell r="D273">
            <v>1</v>
          </cell>
          <cell r="E273">
            <v>0.5</v>
          </cell>
          <cell r="H273">
            <v>-0.30000000000000004</v>
          </cell>
        </row>
        <row r="274">
          <cell r="A274" t="str">
            <v>1.9. Sveikatos draudimo įmokos nuo pašalpų ( 6 proc.)</v>
          </cell>
          <cell r="B274">
            <v>2014</v>
          </cell>
          <cell r="D274">
            <v>1</v>
          </cell>
          <cell r="E274">
            <v>0</v>
          </cell>
          <cell r="H274">
            <v>0</v>
          </cell>
        </row>
        <row r="275">
          <cell r="A275" t="str">
            <v>1.10. Lėšos už ES institucijų pensijų sistemoje įgytas pensines teises</v>
          </cell>
          <cell r="B275">
            <v>2014</v>
          </cell>
          <cell r="D275">
            <v>1</v>
          </cell>
          <cell r="E275">
            <v>0</v>
          </cell>
          <cell r="H275">
            <v>0</v>
          </cell>
        </row>
        <row r="276">
          <cell r="A276" t="str">
            <v>1.11. Pajamos iš investicinės veiklos</v>
          </cell>
          <cell r="B276">
            <v>2014</v>
          </cell>
          <cell r="D276">
            <v>1</v>
          </cell>
          <cell r="E276">
            <v>0</v>
          </cell>
          <cell r="H276">
            <v>0</v>
          </cell>
        </row>
        <row r="277">
          <cell r="A277" t="str">
            <v>1.1. Draudėjų valstybinio socialinio draudimo įmokos</v>
          </cell>
          <cell r="B277">
            <v>2014</v>
          </cell>
          <cell r="D277">
            <v>2</v>
          </cell>
          <cell r="E277">
            <v>201.1</v>
          </cell>
          <cell r="H277">
            <v>5.2999999999999829</v>
          </cell>
        </row>
        <row r="278">
          <cell r="A278" t="str">
            <v>1.2. Apdraustųjų valstybinio socialinio draudimo įmokos</v>
          </cell>
          <cell r="B278">
            <v>2014</v>
          </cell>
          <cell r="D278">
            <v>2</v>
          </cell>
          <cell r="E278">
            <v>23.5</v>
          </cell>
          <cell r="H278">
            <v>2.6000000000000014</v>
          </cell>
        </row>
        <row r="279">
          <cell r="A279" t="str">
            <v>1.3. Savarankiškai dirbančių asmenų valstybinio socialinio draudimo įmokos</v>
          </cell>
          <cell r="B279">
            <v>2014</v>
          </cell>
          <cell r="D279">
            <v>2</v>
          </cell>
          <cell r="E279">
            <v>2.7</v>
          </cell>
          <cell r="H279">
            <v>0.10000000000000009</v>
          </cell>
        </row>
        <row r="280">
          <cell r="A280" t="str">
            <v>1.4. Savanoriškojo valstybinio socialinio draudimo įmokos</v>
          </cell>
          <cell r="B280">
            <v>2014</v>
          </cell>
          <cell r="D280">
            <v>2</v>
          </cell>
          <cell r="E280">
            <v>0.09</v>
          </cell>
          <cell r="H280">
            <v>0.06</v>
          </cell>
        </row>
        <row r="281">
          <cell r="A281" t="str">
            <v>1.5. Baudos ir delspinigiai</v>
          </cell>
          <cell r="B281">
            <v>2014</v>
          </cell>
          <cell r="D281">
            <v>2</v>
          </cell>
          <cell r="E281">
            <v>0.1</v>
          </cell>
          <cell r="H281">
            <v>0</v>
          </cell>
        </row>
        <row r="282">
          <cell r="A282" t="str">
            <v>1.6. Asignavimai iš Lietuvos Respublikos valstybės biudžeto</v>
          </cell>
          <cell r="B282">
            <v>2014</v>
          </cell>
          <cell r="D282">
            <v>2</v>
          </cell>
          <cell r="E282">
            <v>0</v>
          </cell>
          <cell r="H282">
            <v>0</v>
          </cell>
        </row>
        <row r="283">
          <cell r="A283" t="str">
            <v>1.7. Atgautos į ankstesnių metų išlaidas perkeltos abejotinai atgautinos sumos</v>
          </cell>
          <cell r="B283">
            <v>2014</v>
          </cell>
          <cell r="D283">
            <v>2</v>
          </cell>
          <cell r="E283">
            <v>0</v>
          </cell>
          <cell r="H283">
            <v>0</v>
          </cell>
        </row>
        <row r="284">
          <cell r="A284" t="str">
            <v>1.8. Veiklos pajamos</v>
          </cell>
          <cell r="B284">
            <v>2014</v>
          </cell>
          <cell r="D284">
            <v>2</v>
          </cell>
          <cell r="E284">
            <v>0.6</v>
          </cell>
          <cell r="H284">
            <v>-0.20000000000000007</v>
          </cell>
        </row>
        <row r="285">
          <cell r="A285" t="str">
            <v>1.9. Sveikatos draudimo įmokos nuo pašalpų ( 6 proc.)</v>
          </cell>
          <cell r="B285">
            <v>2014</v>
          </cell>
          <cell r="D285">
            <v>2</v>
          </cell>
          <cell r="E285">
            <v>0</v>
          </cell>
          <cell r="H285">
            <v>0</v>
          </cell>
        </row>
        <row r="286">
          <cell r="A286" t="str">
            <v>1.10. Lėšos už ES institucijų pensijų sistemoje įgytas pensines teises</v>
          </cell>
          <cell r="B286">
            <v>2014</v>
          </cell>
          <cell r="D286">
            <v>2</v>
          </cell>
          <cell r="E286">
            <v>0</v>
          </cell>
          <cell r="H286">
            <v>0</v>
          </cell>
        </row>
        <row r="287">
          <cell r="A287" t="str">
            <v>1.11. Pajamos iš investicinės veiklos</v>
          </cell>
          <cell r="B287">
            <v>2014</v>
          </cell>
          <cell r="D287">
            <v>2</v>
          </cell>
          <cell r="E287">
            <v>0</v>
          </cell>
          <cell r="H287">
            <v>0</v>
          </cell>
        </row>
        <row r="288">
          <cell r="A288" t="str">
            <v>1.1. Draudėjų valstybinio socialinio draudimo įmokos</v>
          </cell>
          <cell r="B288">
            <v>2014</v>
          </cell>
          <cell r="D288">
            <v>3</v>
          </cell>
          <cell r="E288">
            <v>205.9</v>
          </cell>
          <cell r="H288">
            <v>9.0999999999999943</v>
          </cell>
        </row>
        <row r="289">
          <cell r="A289" t="str">
            <v>1.2. Apdraustųjų valstybinio socialinio draudimo įmokos</v>
          </cell>
          <cell r="B289">
            <v>2014</v>
          </cell>
          <cell r="D289">
            <v>3</v>
          </cell>
          <cell r="E289">
            <v>19.600000000000001</v>
          </cell>
          <cell r="H289">
            <v>-1.0999999999999979</v>
          </cell>
        </row>
        <row r="290">
          <cell r="A290" t="str">
            <v>1.3. Savarankiškai dirbančių asmenų valstybinio socialinio draudimo įmokos</v>
          </cell>
          <cell r="B290">
            <v>2014</v>
          </cell>
          <cell r="D290">
            <v>3</v>
          </cell>
          <cell r="E290">
            <v>3.6</v>
          </cell>
          <cell r="H290">
            <v>-2.4999999999999996</v>
          </cell>
        </row>
        <row r="291">
          <cell r="A291" t="str">
            <v>1.4. Savanoriškojo valstybinio socialinio draudimo įmokos</v>
          </cell>
          <cell r="B291">
            <v>2014</v>
          </cell>
          <cell r="D291">
            <v>3</v>
          </cell>
          <cell r="E291">
            <v>0.1</v>
          </cell>
          <cell r="H291">
            <v>4.0000000000000008E-2</v>
          </cell>
        </row>
        <row r="292">
          <cell r="A292" t="str">
            <v>1.5. Baudos ir delspinigiai</v>
          </cell>
          <cell r="B292">
            <v>2014</v>
          </cell>
          <cell r="D292">
            <v>3</v>
          </cell>
          <cell r="E292">
            <v>0.1</v>
          </cell>
          <cell r="H292">
            <v>0</v>
          </cell>
        </row>
        <row r="293">
          <cell r="A293" t="str">
            <v>1.6. Asignavimai iš Lietuvos Respublikos valstybės biudžeto</v>
          </cell>
          <cell r="B293">
            <v>2014</v>
          </cell>
          <cell r="D293">
            <v>3</v>
          </cell>
          <cell r="E293">
            <v>0</v>
          </cell>
          <cell r="H293">
            <v>0</v>
          </cell>
        </row>
        <row r="294">
          <cell r="A294" t="str">
            <v>1.7. Atgautos į ankstesnių metų išlaidas perkeltos abejotinai atgautinos sumos</v>
          </cell>
          <cell r="B294">
            <v>2014</v>
          </cell>
          <cell r="D294">
            <v>3</v>
          </cell>
          <cell r="E294">
            <v>0</v>
          </cell>
          <cell r="H294">
            <v>0</v>
          </cell>
        </row>
        <row r="295">
          <cell r="A295" t="str">
            <v>1.8. Veiklos pajamos</v>
          </cell>
          <cell r="B295">
            <v>2014</v>
          </cell>
          <cell r="D295">
            <v>3</v>
          </cell>
          <cell r="E295">
            <v>0.6</v>
          </cell>
          <cell r="H295">
            <v>-0.30000000000000004</v>
          </cell>
        </row>
        <row r="296">
          <cell r="A296" t="str">
            <v>1.9. Sveikatos draudimo įmokos nuo pašalpų ( 6 proc.)</v>
          </cell>
          <cell r="B296">
            <v>2014</v>
          </cell>
          <cell r="D296">
            <v>3</v>
          </cell>
          <cell r="E296">
            <v>0</v>
          </cell>
          <cell r="H296">
            <v>0</v>
          </cell>
        </row>
        <row r="297">
          <cell r="A297" t="str">
            <v>1.10. Lėšos už ES institucijų pensijų sistemoje įgytas pensines teises</v>
          </cell>
          <cell r="B297">
            <v>2014</v>
          </cell>
          <cell r="D297">
            <v>3</v>
          </cell>
          <cell r="E297">
            <v>0</v>
          </cell>
          <cell r="H297">
            <v>0</v>
          </cell>
        </row>
        <row r="298">
          <cell r="A298" t="str">
            <v>1.11. Pajamos iš investicinės veiklos</v>
          </cell>
          <cell r="B298">
            <v>2014</v>
          </cell>
          <cell r="D298">
            <v>3</v>
          </cell>
          <cell r="E298">
            <v>0</v>
          </cell>
          <cell r="H298">
            <v>0</v>
          </cell>
        </row>
        <row r="299">
          <cell r="A299" t="str">
            <v>1.1. Draudėjų valstybinio socialinio draudimo įmokos</v>
          </cell>
          <cell r="B299">
            <v>2014</v>
          </cell>
          <cell r="D299">
            <v>4</v>
          </cell>
          <cell r="E299">
            <v>208</v>
          </cell>
          <cell r="H299">
            <v>6.6999999999999886</v>
          </cell>
        </row>
        <row r="300">
          <cell r="A300" t="str">
            <v>1.2. Apdraustųjų valstybinio socialinio draudimo įmokos</v>
          </cell>
          <cell r="B300">
            <v>2014</v>
          </cell>
          <cell r="D300">
            <v>4</v>
          </cell>
          <cell r="E300">
            <v>22</v>
          </cell>
          <cell r="H300">
            <v>0.60000000000000142</v>
          </cell>
        </row>
        <row r="301">
          <cell r="A301" t="str">
            <v>1.3. Savarankiškai dirbančių asmenų valstybinio socialinio draudimo įmokos</v>
          </cell>
          <cell r="B301">
            <v>2014</v>
          </cell>
          <cell r="D301">
            <v>4</v>
          </cell>
          <cell r="E301">
            <v>16</v>
          </cell>
          <cell r="H301">
            <v>1.8000000000000007</v>
          </cell>
        </row>
        <row r="302">
          <cell r="A302" t="str">
            <v>1.4. Savanoriškojo valstybinio socialinio draudimo įmokos</v>
          </cell>
          <cell r="B302">
            <v>2014</v>
          </cell>
          <cell r="D302">
            <v>4</v>
          </cell>
          <cell r="E302">
            <v>0.1</v>
          </cell>
          <cell r="H302">
            <v>4.0000000000000008E-2</v>
          </cell>
        </row>
        <row r="303">
          <cell r="A303" t="str">
            <v>1.5. Baudos ir delspinigiai</v>
          </cell>
          <cell r="B303">
            <v>2014</v>
          </cell>
          <cell r="D303">
            <v>4</v>
          </cell>
          <cell r="E303">
            <v>0.09</v>
          </cell>
          <cell r="H303">
            <v>-1.0000000000000009E-2</v>
          </cell>
        </row>
        <row r="304">
          <cell r="A304" t="str">
            <v>1.6. Asignavimai iš Lietuvos Respublikos valstybės biudžeto</v>
          </cell>
          <cell r="B304">
            <v>2014</v>
          </cell>
          <cell r="D304">
            <v>4</v>
          </cell>
          <cell r="E304">
            <v>0</v>
          </cell>
          <cell r="H304">
            <v>0</v>
          </cell>
        </row>
        <row r="305">
          <cell r="A305" t="str">
            <v>1.7. Atgautos į ankstesnių metų išlaidas perkeltos abejotinai atgautinos sumos</v>
          </cell>
          <cell r="B305">
            <v>2014</v>
          </cell>
          <cell r="D305">
            <v>4</v>
          </cell>
          <cell r="E305">
            <v>0</v>
          </cell>
          <cell r="H305">
            <v>0</v>
          </cell>
        </row>
        <row r="306">
          <cell r="A306" t="str">
            <v>1.8. Veiklos pajamos</v>
          </cell>
          <cell r="B306">
            <v>2014</v>
          </cell>
          <cell r="D306">
            <v>4</v>
          </cell>
          <cell r="E306">
            <v>0.6</v>
          </cell>
          <cell r="H306">
            <v>-0.20000000000000007</v>
          </cell>
        </row>
        <row r="307">
          <cell r="A307" t="str">
            <v>1.9. Sveikatos draudimo įmokos nuo pašalpų ( 6 proc.)</v>
          </cell>
          <cell r="B307">
            <v>2014</v>
          </cell>
          <cell r="D307">
            <v>4</v>
          </cell>
          <cell r="E307">
            <v>0</v>
          </cell>
          <cell r="H307">
            <v>0</v>
          </cell>
        </row>
        <row r="308">
          <cell r="A308" t="str">
            <v>1.10. Lėšos už ES institucijų pensijų sistemoje įgytas pensines teises</v>
          </cell>
          <cell r="B308">
            <v>2014</v>
          </cell>
          <cell r="D308">
            <v>4</v>
          </cell>
          <cell r="E308">
            <v>0</v>
          </cell>
          <cell r="H308">
            <v>0</v>
          </cell>
        </row>
        <row r="309">
          <cell r="A309" t="str">
            <v>1.11. Pajamos iš investicinės veiklos</v>
          </cell>
          <cell r="B309">
            <v>2014</v>
          </cell>
          <cell r="D309">
            <v>4</v>
          </cell>
          <cell r="E309">
            <v>0</v>
          </cell>
          <cell r="H309">
            <v>0</v>
          </cell>
        </row>
        <row r="310">
          <cell r="A310" t="str">
            <v>1.1. Draudėjų valstybinio socialinio draudimo įmokos</v>
          </cell>
          <cell r="B310">
            <v>2014</v>
          </cell>
          <cell r="D310">
            <v>5</v>
          </cell>
          <cell r="E310">
            <v>215.4</v>
          </cell>
          <cell r="H310">
            <v>4.2000000000000171</v>
          </cell>
        </row>
        <row r="311">
          <cell r="A311" t="str">
            <v>1.2. Apdraustųjų valstybinio socialinio draudimo įmokos</v>
          </cell>
          <cell r="B311">
            <v>2014</v>
          </cell>
          <cell r="D311">
            <v>5</v>
          </cell>
          <cell r="E311">
            <v>22.8</v>
          </cell>
          <cell r="H311">
            <v>0.5</v>
          </cell>
        </row>
        <row r="312">
          <cell r="A312" t="str">
            <v>1.3. Savarankiškai dirbančių asmenų valstybinio socialinio draudimo įmokos</v>
          </cell>
          <cell r="B312">
            <v>2014</v>
          </cell>
          <cell r="D312">
            <v>5</v>
          </cell>
          <cell r="E312">
            <v>10.8</v>
          </cell>
          <cell r="H312">
            <v>4.4000000000000004</v>
          </cell>
        </row>
        <row r="313">
          <cell r="A313" t="str">
            <v>1.4. Savanoriškojo valstybinio socialinio draudimo įmokos</v>
          </cell>
          <cell r="B313">
            <v>2014</v>
          </cell>
          <cell r="D313">
            <v>5</v>
          </cell>
          <cell r="E313">
            <v>0.06</v>
          </cell>
          <cell r="H313">
            <v>0</v>
          </cell>
        </row>
        <row r="314">
          <cell r="A314" t="str">
            <v>1.5. Baudos ir delspinigiai</v>
          </cell>
          <cell r="B314">
            <v>2014</v>
          </cell>
          <cell r="D314">
            <v>5</v>
          </cell>
          <cell r="E314">
            <v>0.09</v>
          </cell>
          <cell r="H314">
            <v>-1.0000000000000009E-2</v>
          </cell>
        </row>
        <row r="315">
          <cell r="A315" t="str">
            <v>1.6. Asignavimai iš Lietuvos Respublikos valstybės biudžeto</v>
          </cell>
          <cell r="B315">
            <v>2014</v>
          </cell>
          <cell r="D315">
            <v>5</v>
          </cell>
          <cell r="E315">
            <v>0</v>
          </cell>
          <cell r="H315">
            <v>0</v>
          </cell>
        </row>
        <row r="316">
          <cell r="A316" t="str">
            <v>1.7. Atgautos į ankstesnių metų išlaidas perkeltos abejotinai atgautinos sumos</v>
          </cell>
          <cell r="B316">
            <v>2014</v>
          </cell>
          <cell r="D316">
            <v>5</v>
          </cell>
          <cell r="E316">
            <v>0</v>
          </cell>
          <cell r="H316">
            <v>0</v>
          </cell>
        </row>
        <row r="317">
          <cell r="A317" t="str">
            <v>1.8. Veiklos pajamos</v>
          </cell>
          <cell r="B317">
            <v>2014</v>
          </cell>
          <cell r="D317">
            <v>5</v>
          </cell>
          <cell r="E317">
            <v>0.5</v>
          </cell>
          <cell r="H317">
            <v>-0.30000000000000004</v>
          </cell>
        </row>
        <row r="318">
          <cell r="A318" t="str">
            <v>1.9. Sveikatos draudimo įmokos nuo pašalpų ( 6 proc.)</v>
          </cell>
          <cell r="B318">
            <v>2014</v>
          </cell>
          <cell r="D318">
            <v>5</v>
          </cell>
          <cell r="E318">
            <v>0</v>
          </cell>
          <cell r="H318">
            <v>0</v>
          </cell>
        </row>
        <row r="319">
          <cell r="A319" t="str">
            <v>1.10. Lėšos už ES institucijų pensijų sistemoje įgytas pensines teises</v>
          </cell>
          <cell r="B319">
            <v>2014</v>
          </cell>
          <cell r="D319">
            <v>5</v>
          </cell>
          <cell r="E319">
            <v>0</v>
          </cell>
          <cell r="H319">
            <v>0</v>
          </cell>
        </row>
        <row r="320">
          <cell r="A320" t="str">
            <v>1.11. Pajamos iš investicinės veiklos</v>
          </cell>
          <cell r="B320">
            <v>2014</v>
          </cell>
          <cell r="D320">
            <v>5</v>
          </cell>
          <cell r="E320">
            <v>0</v>
          </cell>
          <cell r="H320">
            <v>0</v>
          </cell>
        </row>
        <row r="321">
          <cell r="A321" t="str">
            <v>1.1. Draudėjų valstybinio socialinio draudimo įmokos</v>
          </cell>
          <cell r="B321">
            <v>2014</v>
          </cell>
          <cell r="D321">
            <v>6</v>
          </cell>
          <cell r="E321">
            <v>230.8</v>
          </cell>
          <cell r="H321">
            <v>3.4000000000000057</v>
          </cell>
        </row>
        <row r="322">
          <cell r="A322" t="str">
            <v>1.2. Apdraustųjų valstybinio socialinio draudimo įmokos</v>
          </cell>
          <cell r="B322">
            <v>2014</v>
          </cell>
          <cell r="D322">
            <v>6</v>
          </cell>
          <cell r="E322">
            <v>24.5</v>
          </cell>
          <cell r="H322">
            <v>-0.80000000000000071</v>
          </cell>
        </row>
        <row r="323">
          <cell r="A323" t="str">
            <v>1.3. Savarankiškai dirbančių asmenų valstybinio socialinio draudimo įmokos</v>
          </cell>
          <cell r="B323">
            <v>2014</v>
          </cell>
          <cell r="D323">
            <v>6</v>
          </cell>
          <cell r="E323">
            <v>4.9000000000000004</v>
          </cell>
          <cell r="H323">
            <v>-0.59999999999999964</v>
          </cell>
        </row>
        <row r="324">
          <cell r="A324" t="str">
            <v>1.4. Savanoriškojo valstybinio socialinio draudimo įmokos</v>
          </cell>
          <cell r="B324">
            <v>2014</v>
          </cell>
          <cell r="D324">
            <v>6</v>
          </cell>
          <cell r="E324">
            <v>0.09</v>
          </cell>
          <cell r="H324">
            <v>0.06</v>
          </cell>
        </row>
        <row r="325">
          <cell r="A325" t="str">
            <v>1.5. Baudos ir delspinigiai</v>
          </cell>
          <cell r="B325">
            <v>2014</v>
          </cell>
          <cell r="D325">
            <v>6</v>
          </cell>
          <cell r="E325">
            <v>0.1</v>
          </cell>
          <cell r="H325">
            <v>0</v>
          </cell>
        </row>
        <row r="326">
          <cell r="A326" t="str">
            <v>1.6. Asignavimai iš Lietuvos Respublikos valstybės biudžeto</v>
          </cell>
          <cell r="B326">
            <v>2014</v>
          </cell>
          <cell r="D326">
            <v>6</v>
          </cell>
          <cell r="E326">
            <v>0</v>
          </cell>
          <cell r="H326">
            <v>0</v>
          </cell>
        </row>
        <row r="327">
          <cell r="A327" t="str">
            <v>1.7. Atgautos į ankstesnių metų išlaidas perkeltos abejotinai atgautinos sumos</v>
          </cell>
          <cell r="B327">
            <v>2014</v>
          </cell>
          <cell r="D327">
            <v>6</v>
          </cell>
          <cell r="E327">
            <v>0</v>
          </cell>
          <cell r="H327">
            <v>0</v>
          </cell>
        </row>
        <row r="328">
          <cell r="A328" t="str">
            <v>1.8. Veiklos pajamos</v>
          </cell>
          <cell r="B328">
            <v>2014</v>
          </cell>
          <cell r="D328">
            <v>6</v>
          </cell>
          <cell r="E328">
            <v>0.7</v>
          </cell>
          <cell r="H328">
            <v>-0.20000000000000007</v>
          </cell>
        </row>
        <row r="329">
          <cell r="A329" t="str">
            <v>1.9. Sveikatos draudimo įmokos nuo pašalpų ( 6 proc.)</v>
          </cell>
          <cell r="B329">
            <v>2014</v>
          </cell>
          <cell r="D329">
            <v>6</v>
          </cell>
          <cell r="E329">
            <v>0</v>
          </cell>
          <cell r="H329">
            <v>0</v>
          </cell>
        </row>
        <row r="330">
          <cell r="A330" t="str">
            <v>1.10. Lėšos už ES institucijų pensijų sistemoje įgytas pensines teises</v>
          </cell>
          <cell r="B330">
            <v>2014</v>
          </cell>
          <cell r="D330">
            <v>6</v>
          </cell>
          <cell r="E330">
            <v>0</v>
          </cell>
          <cell r="H330">
            <v>0</v>
          </cell>
        </row>
        <row r="331">
          <cell r="A331" t="str">
            <v>1.11. Pajamos iš investicinės veiklos</v>
          </cell>
          <cell r="B331">
            <v>2014</v>
          </cell>
          <cell r="D331">
            <v>6</v>
          </cell>
          <cell r="E331">
            <v>0</v>
          </cell>
          <cell r="H331">
            <v>-0.6</v>
          </cell>
        </row>
        <row r="332">
          <cell r="A332" t="str">
            <v>1.1. Draudėjų valstybinio socialinio draudimo įmokos</v>
          </cell>
          <cell r="B332">
            <v>2014</v>
          </cell>
          <cell r="D332">
            <v>7</v>
          </cell>
          <cell r="E332">
            <v>221.4</v>
          </cell>
          <cell r="H332">
            <v>7.4000000000000057</v>
          </cell>
        </row>
        <row r="333">
          <cell r="A333" t="str">
            <v>1.2. Apdraustųjų valstybinio socialinio draudimo įmokos</v>
          </cell>
          <cell r="B333">
            <v>2014</v>
          </cell>
          <cell r="D333">
            <v>7</v>
          </cell>
          <cell r="E333">
            <v>23.5</v>
          </cell>
          <cell r="H333">
            <v>0.89999999999999858</v>
          </cell>
        </row>
        <row r="334">
          <cell r="A334" t="str">
            <v>1.3. Savarankiškai dirbančių asmenų valstybinio socialinio draudimo įmokos</v>
          </cell>
          <cell r="B334">
            <v>2014</v>
          </cell>
          <cell r="D334">
            <v>7</v>
          </cell>
          <cell r="E334">
            <v>3.4</v>
          </cell>
          <cell r="H334">
            <v>0.19999999999999973</v>
          </cell>
        </row>
        <row r="335">
          <cell r="A335" t="str">
            <v>1.4. Savanoriškojo valstybinio socialinio draudimo įmokos</v>
          </cell>
          <cell r="B335">
            <v>2014</v>
          </cell>
          <cell r="D335">
            <v>7</v>
          </cell>
          <cell r="E335">
            <v>0.1</v>
          </cell>
          <cell r="H335">
            <v>4.0000000000000008E-2</v>
          </cell>
        </row>
        <row r="336">
          <cell r="A336" t="str">
            <v>1.5. Baudos ir delspinigiai</v>
          </cell>
          <cell r="B336">
            <v>2014</v>
          </cell>
          <cell r="D336">
            <v>7</v>
          </cell>
          <cell r="E336">
            <v>0.09</v>
          </cell>
          <cell r="H336">
            <v>-1.0000000000000009E-2</v>
          </cell>
        </row>
        <row r="337">
          <cell r="A337" t="str">
            <v>1.6. Asignavimai iš Lietuvos Respublikos valstybės biudžeto</v>
          </cell>
          <cell r="B337">
            <v>2014</v>
          </cell>
          <cell r="D337">
            <v>7</v>
          </cell>
          <cell r="E337">
            <v>0</v>
          </cell>
          <cell r="H337">
            <v>0</v>
          </cell>
        </row>
        <row r="338">
          <cell r="A338" t="str">
            <v>1.7. Atgautos į ankstesnių metų išlaidas perkeltos abejotinai atgautinos sumos</v>
          </cell>
          <cell r="B338">
            <v>2014</v>
          </cell>
          <cell r="D338">
            <v>7</v>
          </cell>
          <cell r="E338">
            <v>0</v>
          </cell>
          <cell r="H338">
            <v>0</v>
          </cell>
        </row>
        <row r="339">
          <cell r="A339" t="str">
            <v>1.8. Veiklos pajamos</v>
          </cell>
          <cell r="B339">
            <v>2014</v>
          </cell>
          <cell r="D339">
            <v>7</v>
          </cell>
          <cell r="E339">
            <v>1.4</v>
          </cell>
          <cell r="H339">
            <v>0.59999999999999987</v>
          </cell>
        </row>
        <row r="340">
          <cell r="A340" t="str">
            <v>1.9. Sveikatos draudimo įmokos nuo pašalpų ( 6 proc.)</v>
          </cell>
          <cell r="B340">
            <v>2014</v>
          </cell>
          <cell r="D340">
            <v>7</v>
          </cell>
          <cell r="E340">
            <v>0</v>
          </cell>
          <cell r="H340">
            <v>0</v>
          </cell>
        </row>
        <row r="341">
          <cell r="A341" t="str">
            <v>1.10. Lėšos už ES institucijų pensijų sistemoje įgytas pensines teises</v>
          </cell>
          <cell r="B341">
            <v>2014</v>
          </cell>
          <cell r="D341">
            <v>7</v>
          </cell>
          <cell r="E341">
            <v>0</v>
          </cell>
          <cell r="H341">
            <v>0</v>
          </cell>
        </row>
        <row r="342">
          <cell r="A342" t="str">
            <v>1.11. Pajamos iš investicinės veiklos</v>
          </cell>
          <cell r="B342">
            <v>2014</v>
          </cell>
          <cell r="D342">
            <v>7</v>
          </cell>
          <cell r="E342">
            <v>0</v>
          </cell>
          <cell r="H342">
            <v>0</v>
          </cell>
        </row>
        <row r="343">
          <cell r="A343" t="str">
            <v>1.1. Draudėjų valstybinio socialinio draudimo įmokos</v>
          </cell>
          <cell r="B343">
            <v>2014</v>
          </cell>
          <cell r="D343">
            <v>8</v>
          </cell>
          <cell r="E343">
            <v>210.4</v>
          </cell>
          <cell r="H343">
            <v>3.4000000000000057</v>
          </cell>
        </row>
        <row r="344">
          <cell r="A344" t="str">
            <v>1.2. Apdraustųjų valstybinio socialinio draudimo įmokos</v>
          </cell>
          <cell r="B344">
            <v>2014</v>
          </cell>
          <cell r="D344">
            <v>8</v>
          </cell>
          <cell r="E344">
            <v>22.3</v>
          </cell>
          <cell r="H344">
            <v>0.5</v>
          </cell>
        </row>
        <row r="345">
          <cell r="A345" t="str">
            <v>1.3. Savarankiškai dirbančių asmenų valstybinio socialinio draudimo įmokos</v>
          </cell>
          <cell r="B345">
            <v>2014</v>
          </cell>
          <cell r="D345">
            <v>8</v>
          </cell>
          <cell r="E345">
            <v>2.6</v>
          </cell>
          <cell r="H345">
            <v>-0.89999999999999991</v>
          </cell>
        </row>
        <row r="346">
          <cell r="A346" t="str">
            <v>1.4. Savanoriškojo valstybinio socialinio draudimo įmokos</v>
          </cell>
          <cell r="B346">
            <v>2014</v>
          </cell>
          <cell r="D346">
            <v>8</v>
          </cell>
          <cell r="E346">
            <v>0.03</v>
          </cell>
          <cell r="H346">
            <v>-0.03</v>
          </cell>
        </row>
        <row r="347">
          <cell r="A347" t="str">
            <v>1.5. Baudos ir delspinigiai</v>
          </cell>
          <cell r="B347">
            <v>2014</v>
          </cell>
          <cell r="D347">
            <v>8</v>
          </cell>
          <cell r="E347">
            <v>0.1</v>
          </cell>
          <cell r="H347">
            <v>0</v>
          </cell>
        </row>
        <row r="348">
          <cell r="A348" t="str">
            <v>1.6. Asignavimai iš Lietuvos Respublikos valstybės biudžeto</v>
          </cell>
          <cell r="B348">
            <v>2014</v>
          </cell>
          <cell r="D348">
            <v>8</v>
          </cell>
          <cell r="E348">
            <v>0</v>
          </cell>
          <cell r="H348">
            <v>0</v>
          </cell>
        </row>
        <row r="349">
          <cell r="A349" t="str">
            <v>1.7. Atgautos į ankstesnių metų išlaidas perkeltos abejotinai atgautinos sumos</v>
          </cell>
          <cell r="B349">
            <v>2014</v>
          </cell>
          <cell r="D349">
            <v>8</v>
          </cell>
          <cell r="E349">
            <v>0</v>
          </cell>
          <cell r="H349">
            <v>0</v>
          </cell>
        </row>
        <row r="350">
          <cell r="A350" t="str">
            <v>1.8. Veiklos pajamos</v>
          </cell>
          <cell r="B350">
            <v>2014</v>
          </cell>
          <cell r="D350">
            <v>8</v>
          </cell>
          <cell r="E350">
            <v>1.5</v>
          </cell>
          <cell r="H350">
            <v>0.7</v>
          </cell>
        </row>
        <row r="351">
          <cell r="A351" t="str">
            <v>1.9. Sveikatos draudimo įmokos nuo pašalpų ( 6 proc.)</v>
          </cell>
          <cell r="B351">
            <v>2014</v>
          </cell>
          <cell r="D351">
            <v>8</v>
          </cell>
          <cell r="E351">
            <v>0</v>
          </cell>
          <cell r="H351">
            <v>0</v>
          </cell>
        </row>
        <row r="352">
          <cell r="A352" t="str">
            <v>1.10. Lėšos už ES institucijų pensijų sistemoje įgytas pensines teises</v>
          </cell>
          <cell r="B352">
            <v>2014</v>
          </cell>
          <cell r="D352">
            <v>8</v>
          </cell>
          <cell r="E352">
            <v>0</v>
          </cell>
          <cell r="H352">
            <v>0</v>
          </cell>
        </row>
        <row r="353">
          <cell r="A353" t="str">
            <v>1.11. Pajamos iš investicinės veiklos</v>
          </cell>
          <cell r="B353">
            <v>2014</v>
          </cell>
          <cell r="D353">
            <v>8</v>
          </cell>
          <cell r="E353">
            <v>0</v>
          </cell>
          <cell r="H353">
            <v>0</v>
          </cell>
        </row>
        <row r="354">
          <cell r="A354" t="str">
            <v>1.1. Draudėjų valstybinio socialinio draudimo įmokos</v>
          </cell>
          <cell r="B354">
            <v>2014</v>
          </cell>
          <cell r="D354">
            <v>9</v>
          </cell>
          <cell r="E354">
            <v>206.6</v>
          </cell>
          <cell r="H354">
            <v>0.29999999999998295</v>
          </cell>
        </row>
        <row r="355">
          <cell r="A355" t="str">
            <v>1.2. Apdraustųjų valstybinio socialinio draudimo įmokos</v>
          </cell>
          <cell r="B355">
            <v>2014</v>
          </cell>
          <cell r="D355">
            <v>9</v>
          </cell>
          <cell r="E355">
            <v>21.8</v>
          </cell>
          <cell r="H355">
            <v>0.10000000000000142</v>
          </cell>
        </row>
        <row r="356">
          <cell r="A356" t="str">
            <v>1.3. Savarankiškai dirbančių asmenų valstybinio socialinio draudimo įmokos</v>
          </cell>
          <cell r="B356">
            <v>2014</v>
          </cell>
          <cell r="D356">
            <v>9</v>
          </cell>
          <cell r="E356">
            <v>2.9</v>
          </cell>
          <cell r="H356">
            <v>-0.60000000000000009</v>
          </cell>
        </row>
        <row r="357">
          <cell r="A357" t="str">
            <v>1.4. Savanoriškojo valstybinio socialinio draudimo įmokos</v>
          </cell>
          <cell r="B357">
            <v>2014</v>
          </cell>
          <cell r="D357">
            <v>9</v>
          </cell>
          <cell r="E357">
            <v>0.06</v>
          </cell>
          <cell r="H357">
            <v>0.03</v>
          </cell>
        </row>
        <row r="358">
          <cell r="A358" t="str">
            <v>1.5. Baudos ir delspinigiai</v>
          </cell>
          <cell r="B358">
            <v>2014</v>
          </cell>
          <cell r="D358">
            <v>9</v>
          </cell>
          <cell r="E358">
            <v>0.09</v>
          </cell>
          <cell r="H358">
            <v>-1.0000000000000009E-2</v>
          </cell>
        </row>
        <row r="359">
          <cell r="A359" t="str">
            <v>1.6. Asignavimai iš Lietuvos Respublikos valstybės biudžeto</v>
          </cell>
          <cell r="B359">
            <v>2014</v>
          </cell>
          <cell r="D359">
            <v>9</v>
          </cell>
          <cell r="E359">
            <v>0</v>
          </cell>
          <cell r="H359">
            <v>0</v>
          </cell>
        </row>
        <row r="360">
          <cell r="A360" t="str">
            <v>1.7. Atgautos į ankstesnių metų išlaidas perkeltos abejotinai atgautinos sumos</v>
          </cell>
          <cell r="B360">
            <v>2014</v>
          </cell>
          <cell r="D360">
            <v>9</v>
          </cell>
          <cell r="E360">
            <v>0</v>
          </cell>
          <cell r="H360">
            <v>0</v>
          </cell>
        </row>
        <row r="361">
          <cell r="A361" t="str">
            <v>1.8. Veiklos pajamos</v>
          </cell>
          <cell r="B361">
            <v>2014</v>
          </cell>
          <cell r="D361">
            <v>9</v>
          </cell>
          <cell r="E361">
            <v>0.7</v>
          </cell>
          <cell r="H361">
            <v>-0.20000000000000007</v>
          </cell>
        </row>
        <row r="362">
          <cell r="A362" t="str">
            <v>1.9. Sveikatos draudimo įmokos nuo pašalpų ( 6 proc.)</v>
          </cell>
          <cell r="B362">
            <v>2014</v>
          </cell>
          <cell r="D362">
            <v>9</v>
          </cell>
          <cell r="E362">
            <v>0</v>
          </cell>
          <cell r="H362">
            <v>0</v>
          </cell>
        </row>
        <row r="363">
          <cell r="A363" t="str">
            <v>1.10. Lėšos už ES institucijų pensijų sistemoje įgytas pensines teises</v>
          </cell>
          <cell r="B363">
            <v>2014</v>
          </cell>
          <cell r="D363">
            <v>9</v>
          </cell>
          <cell r="E363">
            <v>0.06</v>
          </cell>
          <cell r="H363">
            <v>0.06</v>
          </cell>
        </row>
        <row r="364">
          <cell r="A364" t="str">
            <v>1.11. Pajamos iš investicinės veiklos</v>
          </cell>
          <cell r="B364">
            <v>2014</v>
          </cell>
          <cell r="D364">
            <v>9</v>
          </cell>
          <cell r="E364"/>
          <cell r="H364">
            <v>0</v>
          </cell>
        </row>
        <row r="365">
          <cell r="A365" t="str">
            <v>1.1. Draudėjų valstybinio socialinio draudimo įmokos</v>
          </cell>
          <cell r="B365">
            <v>2014</v>
          </cell>
          <cell r="D365">
            <v>10</v>
          </cell>
          <cell r="E365">
            <v>213.5</v>
          </cell>
          <cell r="H365">
            <v>5</v>
          </cell>
        </row>
        <row r="366">
          <cell r="A366" t="str">
            <v>1.2. Apdraustųjų valstybinio socialinio draudimo įmokos</v>
          </cell>
          <cell r="B366">
            <v>2014</v>
          </cell>
          <cell r="D366">
            <v>10</v>
          </cell>
          <cell r="E366">
            <v>22.6</v>
          </cell>
          <cell r="H366">
            <v>0.60000000000000142</v>
          </cell>
        </row>
        <row r="367">
          <cell r="A367" t="str">
            <v>1.3. Savarankiškai dirbančių asmenų valstybinio socialinio draudimo įmokos</v>
          </cell>
          <cell r="B367">
            <v>2014</v>
          </cell>
          <cell r="D367">
            <v>10</v>
          </cell>
          <cell r="E367">
            <v>2.8</v>
          </cell>
          <cell r="H367">
            <v>-0.70000000000000018</v>
          </cell>
        </row>
        <row r="368">
          <cell r="A368" t="str">
            <v>1.4. Savanoriškojo valstybinio socialinio draudimo įmokos</v>
          </cell>
          <cell r="B368">
            <v>2014</v>
          </cell>
          <cell r="D368">
            <v>10</v>
          </cell>
          <cell r="E368">
            <v>0.06</v>
          </cell>
          <cell r="H368">
            <v>0.03</v>
          </cell>
        </row>
        <row r="369">
          <cell r="A369" t="str">
            <v>1.5. Baudos ir delspinigiai</v>
          </cell>
          <cell r="B369">
            <v>2014</v>
          </cell>
          <cell r="D369">
            <v>10</v>
          </cell>
          <cell r="E369">
            <v>0.06</v>
          </cell>
          <cell r="H369">
            <v>-4.0000000000000008E-2</v>
          </cell>
        </row>
        <row r="370">
          <cell r="A370" t="str">
            <v>1.6. Asignavimai iš Lietuvos Respublikos valstybės biudžeto</v>
          </cell>
          <cell r="B370">
            <v>2014</v>
          </cell>
          <cell r="D370">
            <v>10</v>
          </cell>
          <cell r="E370">
            <v>0</v>
          </cell>
          <cell r="H370">
            <v>0</v>
          </cell>
        </row>
        <row r="371">
          <cell r="A371" t="str">
            <v>1.7. Atgautos į ankstesnių metų išlaidas perkeltos abejotinai atgautinos sumos</v>
          </cell>
          <cell r="B371">
            <v>2014</v>
          </cell>
          <cell r="D371">
            <v>10</v>
          </cell>
          <cell r="E371">
            <v>0</v>
          </cell>
          <cell r="H371">
            <v>0</v>
          </cell>
        </row>
        <row r="372">
          <cell r="A372" t="str">
            <v>1.8. Veiklos pajamos</v>
          </cell>
          <cell r="B372">
            <v>2014</v>
          </cell>
          <cell r="D372">
            <v>10</v>
          </cell>
          <cell r="E372">
            <v>0.6</v>
          </cell>
          <cell r="H372">
            <v>-0.20000000000000007</v>
          </cell>
        </row>
        <row r="373">
          <cell r="A373" t="str">
            <v>1.9. Sveikatos draudimo įmokos nuo pašalpų ( 6 proc.)</v>
          </cell>
          <cell r="B373">
            <v>2014</v>
          </cell>
          <cell r="D373">
            <v>10</v>
          </cell>
          <cell r="E373">
            <v>0</v>
          </cell>
          <cell r="H373">
            <v>0</v>
          </cell>
        </row>
        <row r="374">
          <cell r="A374" t="str">
            <v>1.10. Lėšos už ES institucijų pensijų sistemoje įgytas pensines teises</v>
          </cell>
          <cell r="B374">
            <v>2014</v>
          </cell>
          <cell r="D374">
            <v>10</v>
          </cell>
          <cell r="E374">
            <v>0.02</v>
          </cell>
          <cell r="H374">
            <v>0.02</v>
          </cell>
        </row>
        <row r="375">
          <cell r="A375" t="str">
            <v>1.11. Pajamos iš investicinės veiklos</v>
          </cell>
          <cell r="B375">
            <v>2014</v>
          </cell>
          <cell r="D375">
            <v>10</v>
          </cell>
          <cell r="E375">
            <v>0</v>
          </cell>
          <cell r="H375">
            <v>0</v>
          </cell>
        </row>
        <row r="376">
          <cell r="A376" t="str">
            <v>1.1. Draudėjų valstybinio socialinio draudimo įmokos</v>
          </cell>
          <cell r="B376">
            <v>2014</v>
          </cell>
          <cell r="D376">
            <v>11</v>
          </cell>
          <cell r="E376">
            <v>216.6</v>
          </cell>
          <cell r="H376">
            <v>0.79999999999998295</v>
          </cell>
        </row>
        <row r="377">
          <cell r="A377" t="str">
            <v>1.2. Apdraustųjų valstybinio socialinio draudimo įmokos</v>
          </cell>
          <cell r="B377">
            <v>2014</v>
          </cell>
          <cell r="D377">
            <v>11</v>
          </cell>
          <cell r="E377">
            <v>22.9</v>
          </cell>
          <cell r="H377">
            <v>0</v>
          </cell>
        </row>
        <row r="378">
          <cell r="A378" t="str">
            <v>1.3. Savarankiškai dirbančių asmenų valstybinio socialinio draudimo įmokos</v>
          </cell>
          <cell r="B378">
            <v>2014</v>
          </cell>
          <cell r="D378">
            <v>11</v>
          </cell>
          <cell r="E378">
            <v>2.5</v>
          </cell>
          <cell r="H378">
            <v>-1</v>
          </cell>
        </row>
        <row r="379">
          <cell r="A379" t="str">
            <v>1.4. Savanoriškojo valstybinio socialinio draudimo įmokos</v>
          </cell>
          <cell r="B379">
            <v>2014</v>
          </cell>
          <cell r="D379">
            <v>11</v>
          </cell>
          <cell r="E379">
            <v>0.03</v>
          </cell>
          <cell r="H379">
            <v>-0.03</v>
          </cell>
        </row>
        <row r="380">
          <cell r="A380" t="str">
            <v>1.5. Baudos ir delspinigiai</v>
          </cell>
          <cell r="B380">
            <v>2014</v>
          </cell>
          <cell r="D380">
            <v>11</v>
          </cell>
          <cell r="E380">
            <v>0.1</v>
          </cell>
          <cell r="H380">
            <v>0</v>
          </cell>
        </row>
        <row r="381">
          <cell r="A381" t="str">
            <v>1.6. Asignavimai iš Lietuvos Respublikos valstybės biudžeto</v>
          </cell>
          <cell r="B381">
            <v>2014</v>
          </cell>
          <cell r="D381">
            <v>11</v>
          </cell>
          <cell r="E381">
            <v>0</v>
          </cell>
          <cell r="H381">
            <v>0</v>
          </cell>
        </row>
        <row r="382">
          <cell r="A382" t="str">
            <v>1.7. Atgautos į ankstesnių metų išlaidas perkeltos abejotinai atgautinos sumos</v>
          </cell>
          <cell r="B382">
            <v>2014</v>
          </cell>
          <cell r="D382">
            <v>11</v>
          </cell>
          <cell r="E382">
            <v>0</v>
          </cell>
          <cell r="H382">
            <v>0</v>
          </cell>
        </row>
        <row r="383">
          <cell r="A383" t="str">
            <v>1.8. Veiklos pajamos</v>
          </cell>
          <cell r="B383">
            <v>2014</v>
          </cell>
          <cell r="D383">
            <v>11</v>
          </cell>
          <cell r="E383">
            <v>1.4</v>
          </cell>
          <cell r="H383">
            <v>0.59999999999999987</v>
          </cell>
        </row>
        <row r="384">
          <cell r="A384" t="str">
            <v>1.9. Sveikatos draudimo įmokos nuo pašalpų ( 6 proc.)</v>
          </cell>
          <cell r="B384">
            <v>2014</v>
          </cell>
          <cell r="D384">
            <v>11</v>
          </cell>
          <cell r="E384">
            <v>0</v>
          </cell>
          <cell r="H384">
            <v>0</v>
          </cell>
        </row>
        <row r="385">
          <cell r="A385" t="str">
            <v>1.10. Lėšos už ES institucijų pensijų sistemoje įgytas pensines teises</v>
          </cell>
          <cell r="B385">
            <v>2014</v>
          </cell>
          <cell r="D385">
            <v>11</v>
          </cell>
          <cell r="E385">
            <v>0</v>
          </cell>
          <cell r="H385">
            <v>0</v>
          </cell>
        </row>
        <row r="386">
          <cell r="A386" t="str">
            <v>1.11. Pajamos iš investicinės veiklos</v>
          </cell>
          <cell r="B386">
            <v>2014</v>
          </cell>
          <cell r="D386">
            <v>11</v>
          </cell>
          <cell r="E386">
            <v>0</v>
          </cell>
          <cell r="H386">
            <v>0</v>
          </cell>
        </row>
        <row r="387">
          <cell r="A387" t="str">
            <v>1.1. Draudėjų valstybinio socialinio draudimo įmokos</v>
          </cell>
          <cell r="B387">
            <v>2014</v>
          </cell>
          <cell r="D387">
            <v>12</v>
          </cell>
          <cell r="E387">
            <v>295.8</v>
          </cell>
          <cell r="H387">
            <v>22.300000000000011</v>
          </cell>
        </row>
        <row r="388">
          <cell r="A388" t="str">
            <v>1.2. Apdraustųjų valstybinio socialinio draudimo įmokos</v>
          </cell>
          <cell r="B388">
            <v>2014</v>
          </cell>
          <cell r="D388">
            <v>12</v>
          </cell>
          <cell r="E388">
            <v>31.6</v>
          </cell>
          <cell r="H388">
            <v>3.2000000000000028</v>
          </cell>
        </row>
        <row r="389">
          <cell r="A389" t="str">
            <v>1.3. Savarankiškai dirbančių asmenų valstybinio socialinio draudimo įmokos</v>
          </cell>
          <cell r="B389">
            <v>2014</v>
          </cell>
          <cell r="D389">
            <v>12</v>
          </cell>
          <cell r="E389">
            <v>3.2</v>
          </cell>
          <cell r="H389">
            <v>-0.5</v>
          </cell>
        </row>
        <row r="390">
          <cell r="A390" t="str">
            <v>1.4. Savanoriškojo valstybinio socialinio draudimo įmokos</v>
          </cell>
          <cell r="B390">
            <v>2014</v>
          </cell>
          <cell r="D390">
            <v>12</v>
          </cell>
          <cell r="E390">
            <v>0.06</v>
          </cell>
          <cell r="H390">
            <v>0.03</v>
          </cell>
        </row>
        <row r="391">
          <cell r="A391" t="str">
            <v>1.5. Baudos ir delspinigiai</v>
          </cell>
          <cell r="B391">
            <v>2014</v>
          </cell>
          <cell r="D391">
            <v>12</v>
          </cell>
          <cell r="E391">
            <v>0.1</v>
          </cell>
          <cell r="H391">
            <v>0</v>
          </cell>
        </row>
        <row r="392">
          <cell r="A392" t="str">
            <v>1.6. Asignavimai iš Lietuvos Respublikos valstybės biudžeto</v>
          </cell>
          <cell r="B392">
            <v>2014</v>
          </cell>
          <cell r="D392">
            <v>12</v>
          </cell>
          <cell r="E392">
            <v>0</v>
          </cell>
          <cell r="H392">
            <v>0</v>
          </cell>
        </row>
        <row r="393">
          <cell r="A393" t="str">
            <v>1.7. Atgautos į ankstesnių metų išlaidas perkeltos abejotinai atgautinos sumos</v>
          </cell>
          <cell r="B393">
            <v>2014</v>
          </cell>
          <cell r="D393">
            <v>12</v>
          </cell>
          <cell r="E393">
            <v>0</v>
          </cell>
          <cell r="H393">
            <v>0</v>
          </cell>
        </row>
        <row r="394">
          <cell r="A394" t="str">
            <v>1.8. Veiklos pajamos</v>
          </cell>
          <cell r="B394">
            <v>2014</v>
          </cell>
          <cell r="D394">
            <v>12</v>
          </cell>
          <cell r="E394">
            <v>0.6</v>
          </cell>
          <cell r="H394">
            <v>-0.30000000000000004</v>
          </cell>
        </row>
        <row r="395">
          <cell r="A395" t="str">
            <v>1.9. Sveikatos draudimo įmokos nuo pašalpų ( 6 proc.)</v>
          </cell>
          <cell r="B395">
            <v>2014</v>
          </cell>
          <cell r="D395">
            <v>12</v>
          </cell>
          <cell r="E395">
            <v>0</v>
          </cell>
          <cell r="H395">
            <v>0</v>
          </cell>
        </row>
        <row r="396">
          <cell r="A396" t="str">
            <v>1.10. Lėšos už ES institucijų pensijų sistemoje įgytas pensines teises</v>
          </cell>
          <cell r="B396">
            <v>2014</v>
          </cell>
          <cell r="D396">
            <v>12</v>
          </cell>
          <cell r="E396">
            <v>0</v>
          </cell>
          <cell r="H396">
            <v>0</v>
          </cell>
        </row>
        <row r="397">
          <cell r="A397" t="str">
            <v>1.11. Pajamos iš investicinės veiklos</v>
          </cell>
          <cell r="B397">
            <v>2014</v>
          </cell>
          <cell r="D397">
            <v>12</v>
          </cell>
          <cell r="E397">
            <v>0</v>
          </cell>
          <cell r="H397">
            <v>0</v>
          </cell>
        </row>
        <row r="398">
          <cell r="A398" t="str">
            <v>1.1. Draudėjų valstybinio socialinio draudimo įmokos</v>
          </cell>
          <cell r="B398">
            <v>2015</v>
          </cell>
          <cell r="D398">
            <v>1</v>
          </cell>
          <cell r="E398">
            <v>150.1</v>
          </cell>
          <cell r="H398">
            <v>-16.599999999999994</v>
          </cell>
        </row>
        <row r="399">
          <cell r="A399" t="str">
            <v>1.2. Apdraustųjų valstybinio socialinio draudimo įmokos</v>
          </cell>
          <cell r="B399">
            <v>2015</v>
          </cell>
          <cell r="D399">
            <v>1</v>
          </cell>
          <cell r="E399">
            <v>15.7</v>
          </cell>
          <cell r="H399">
            <v>-2.3000000000000007</v>
          </cell>
        </row>
        <row r="400">
          <cell r="A400" t="str">
            <v>1.3. Savarankiškai dirbančių asmenų valstybinio socialinio draudimo įmokos</v>
          </cell>
          <cell r="B400">
            <v>2015</v>
          </cell>
          <cell r="D400">
            <v>1</v>
          </cell>
          <cell r="E400">
            <v>3.7</v>
          </cell>
          <cell r="H400">
            <v>-0.29999999999999982</v>
          </cell>
        </row>
        <row r="401">
          <cell r="A401" t="str">
            <v>1.4. Savanoriškojo valstybinio socialinio draudimo įmokos</v>
          </cell>
          <cell r="B401">
            <v>2015</v>
          </cell>
          <cell r="D401">
            <v>1</v>
          </cell>
          <cell r="E401">
            <v>0.1</v>
          </cell>
          <cell r="H401">
            <v>0</v>
          </cell>
        </row>
        <row r="402">
          <cell r="A402" t="str">
            <v>1.5. Baudos ir delspinigiai</v>
          </cell>
          <cell r="B402">
            <v>2015</v>
          </cell>
          <cell r="D402">
            <v>1</v>
          </cell>
          <cell r="E402">
            <v>0</v>
          </cell>
          <cell r="H402">
            <v>-0.1</v>
          </cell>
        </row>
        <row r="403">
          <cell r="A403" t="str">
            <v>1.6. Asignavimai iš Lietuvos Respublikos valstybės biudžeto</v>
          </cell>
          <cell r="B403">
            <v>2015</v>
          </cell>
          <cell r="D403">
            <v>1</v>
          </cell>
          <cell r="E403">
            <v>0</v>
          </cell>
          <cell r="H403">
            <v>0</v>
          </cell>
        </row>
        <row r="404">
          <cell r="A404" t="str">
            <v>1.7. Atgautos į ankstesnių metų išlaidas perkeltos abejotinai atgautinos sumos</v>
          </cell>
          <cell r="B404">
            <v>2015</v>
          </cell>
          <cell r="D404">
            <v>1</v>
          </cell>
          <cell r="E404">
            <v>0</v>
          </cell>
          <cell r="H404">
            <v>0</v>
          </cell>
        </row>
        <row r="405">
          <cell r="A405" t="str">
            <v>1.8. Veiklos pajamos</v>
          </cell>
          <cell r="B405">
            <v>2015</v>
          </cell>
          <cell r="D405">
            <v>1</v>
          </cell>
          <cell r="E405">
            <v>0.6</v>
          </cell>
          <cell r="H405">
            <v>-0.50000000000000011</v>
          </cell>
        </row>
        <row r="406">
          <cell r="A406" t="str">
            <v>1.9. Sveikatos draudimo įmokos nuo pašalpų ( 6 proc.)</v>
          </cell>
          <cell r="B406">
            <v>2015</v>
          </cell>
          <cell r="D406">
            <v>1</v>
          </cell>
          <cell r="E406">
            <v>0</v>
          </cell>
          <cell r="H406">
            <v>0</v>
          </cell>
        </row>
        <row r="407">
          <cell r="A407" t="str">
            <v>1.10. Lėšos už ES institucijų pensijų sistemoje įgytas pensines teises</v>
          </cell>
          <cell r="B407">
            <v>2015</v>
          </cell>
          <cell r="D407">
            <v>1</v>
          </cell>
          <cell r="E407">
            <v>0</v>
          </cell>
          <cell r="H407">
            <v>0</v>
          </cell>
        </row>
        <row r="408">
          <cell r="A408" t="str">
            <v>1.11. Pajamos iš investicinės veiklos</v>
          </cell>
          <cell r="B408">
            <v>2015</v>
          </cell>
          <cell r="D408">
            <v>1</v>
          </cell>
          <cell r="E408">
            <v>0</v>
          </cell>
          <cell r="H408">
            <v>0</v>
          </cell>
        </row>
        <row r="409">
          <cell r="A409" t="str">
            <v>1.1. Draudėjų valstybinio socialinio draudimo įmokos</v>
          </cell>
          <cell r="B409">
            <v>2015</v>
          </cell>
          <cell r="D409">
            <v>2</v>
          </cell>
          <cell r="E409">
            <v>216.8</v>
          </cell>
          <cell r="H409">
            <v>3.8000000000000114</v>
          </cell>
        </row>
        <row r="410">
          <cell r="A410" t="str">
            <v>1.2. Apdraustųjų valstybinio socialinio draudimo įmokos</v>
          </cell>
          <cell r="B410">
            <v>2015</v>
          </cell>
          <cell r="D410">
            <v>2</v>
          </cell>
          <cell r="E410">
            <v>22.9</v>
          </cell>
          <cell r="H410">
            <v>1</v>
          </cell>
        </row>
        <row r="411">
          <cell r="A411" t="str">
            <v>1.3. Savarankiškai dirbančių asmenų valstybinio socialinio draudimo įmokos</v>
          </cell>
          <cell r="B411">
            <v>2015</v>
          </cell>
          <cell r="D411">
            <v>2</v>
          </cell>
          <cell r="E411">
            <v>3</v>
          </cell>
          <cell r="H411">
            <v>-1.5999999999999996</v>
          </cell>
        </row>
        <row r="412">
          <cell r="A412" t="str">
            <v>1.4. Savanoriškojo valstybinio socialinio draudimo įmokos</v>
          </cell>
          <cell r="B412">
            <v>2015</v>
          </cell>
          <cell r="D412">
            <v>2</v>
          </cell>
          <cell r="E412">
            <v>0</v>
          </cell>
          <cell r="H412">
            <v>-0.1</v>
          </cell>
        </row>
        <row r="413">
          <cell r="A413" t="str">
            <v>1.5. Baudos ir delspinigiai</v>
          </cell>
          <cell r="B413">
            <v>2015</v>
          </cell>
          <cell r="D413">
            <v>2</v>
          </cell>
          <cell r="E413">
            <v>0.1</v>
          </cell>
          <cell r="H413">
            <v>0</v>
          </cell>
        </row>
        <row r="414">
          <cell r="A414" t="str">
            <v>1.6. Asignavimai iš Lietuvos Respublikos valstybės biudžeto</v>
          </cell>
          <cell r="B414">
            <v>2015</v>
          </cell>
          <cell r="D414">
            <v>2</v>
          </cell>
          <cell r="E414">
            <v>0.1</v>
          </cell>
          <cell r="H414">
            <v>0.1</v>
          </cell>
        </row>
        <row r="415">
          <cell r="A415" t="str">
            <v>1.7. Atgautos į ankstesnių metų išlaidas perkeltos abejotinai atgautinos sumos</v>
          </cell>
          <cell r="B415">
            <v>2015</v>
          </cell>
          <cell r="D415">
            <v>2</v>
          </cell>
          <cell r="E415">
            <v>0</v>
          </cell>
          <cell r="H415">
            <v>0</v>
          </cell>
        </row>
        <row r="416">
          <cell r="A416" t="str">
            <v>1.8. Veiklos pajamos</v>
          </cell>
          <cell r="B416">
            <v>2015</v>
          </cell>
          <cell r="D416">
            <v>2</v>
          </cell>
          <cell r="E416">
            <v>1.5</v>
          </cell>
          <cell r="H416">
            <v>0.39999999999999991</v>
          </cell>
        </row>
        <row r="417">
          <cell r="A417" t="str">
            <v>1.9. Sveikatos draudimo įmokos nuo pašalpų ( 6 proc.)</v>
          </cell>
          <cell r="B417">
            <v>2015</v>
          </cell>
          <cell r="D417">
            <v>2</v>
          </cell>
          <cell r="E417">
            <v>0</v>
          </cell>
          <cell r="H417">
            <v>0</v>
          </cell>
        </row>
        <row r="418">
          <cell r="A418" t="str">
            <v>1.10. Lėšos už ES institucijų pensijų sistemoje įgytas pensines teises</v>
          </cell>
          <cell r="B418">
            <v>2015</v>
          </cell>
          <cell r="D418">
            <v>2</v>
          </cell>
          <cell r="E418">
            <v>0</v>
          </cell>
          <cell r="H418">
            <v>0</v>
          </cell>
        </row>
        <row r="419">
          <cell r="A419" t="str">
            <v>1.11. Pajamos iš investicinės veiklos</v>
          </cell>
          <cell r="B419">
            <v>2015</v>
          </cell>
          <cell r="D419">
            <v>2</v>
          </cell>
          <cell r="E419">
            <v>0</v>
          </cell>
          <cell r="H419">
            <v>0</v>
          </cell>
        </row>
        <row r="420">
          <cell r="A420" t="str">
            <v>1.1. Draudėjų valstybinio socialinio draudimo įmokos</v>
          </cell>
          <cell r="B420">
            <v>2015</v>
          </cell>
          <cell r="D420">
            <v>3</v>
          </cell>
          <cell r="E420">
            <v>217.8</v>
          </cell>
          <cell r="H420">
            <v>2.8000000000000114</v>
          </cell>
        </row>
        <row r="421">
          <cell r="A421" t="str">
            <v>1.2. Apdraustųjų valstybinio socialinio draudimo įmokos</v>
          </cell>
          <cell r="B421">
            <v>2015</v>
          </cell>
          <cell r="D421">
            <v>3</v>
          </cell>
          <cell r="E421">
            <v>23.1</v>
          </cell>
          <cell r="H421">
            <v>0.10000000000000142</v>
          </cell>
        </row>
        <row r="422">
          <cell r="A422" t="str">
            <v>1.3. Savarankiškai dirbančių asmenų valstybinio socialinio draudimo įmokos</v>
          </cell>
          <cell r="B422">
            <v>2015</v>
          </cell>
          <cell r="D422">
            <v>3</v>
          </cell>
          <cell r="E422">
            <v>4.8</v>
          </cell>
          <cell r="H422">
            <v>-1.9000000000000004</v>
          </cell>
        </row>
        <row r="423">
          <cell r="A423" t="str">
            <v>1.4. Savanoriškojo valstybinio socialinio draudimo įmokos</v>
          </cell>
          <cell r="B423">
            <v>2015</v>
          </cell>
          <cell r="D423">
            <v>3</v>
          </cell>
          <cell r="E423">
            <v>0</v>
          </cell>
          <cell r="H423">
            <v>-0.2</v>
          </cell>
        </row>
        <row r="424">
          <cell r="A424" t="str">
            <v>1.5. Baudos ir delspinigiai</v>
          </cell>
          <cell r="B424">
            <v>2015</v>
          </cell>
          <cell r="D424">
            <v>3</v>
          </cell>
          <cell r="E424">
            <v>0.1</v>
          </cell>
          <cell r="H424">
            <v>0</v>
          </cell>
        </row>
        <row r="425">
          <cell r="A425" t="str">
            <v>1.6. Asignavimai iš Lietuvos Respublikos valstybės biudžeto</v>
          </cell>
          <cell r="B425">
            <v>2015</v>
          </cell>
          <cell r="D425">
            <v>3</v>
          </cell>
          <cell r="E425">
            <v>17</v>
          </cell>
          <cell r="H425">
            <v>-0.89999999999999858</v>
          </cell>
        </row>
        <row r="426">
          <cell r="A426" t="str">
            <v>1.7. Atgautos į ankstesnių metų išlaidas perkeltos abejotinai atgautinos sumos</v>
          </cell>
          <cell r="B426">
            <v>2015</v>
          </cell>
          <cell r="D426">
            <v>3</v>
          </cell>
          <cell r="E426">
            <v>0</v>
          </cell>
          <cell r="H426">
            <v>0</v>
          </cell>
        </row>
        <row r="427">
          <cell r="A427" t="str">
            <v>1.8. Veiklos pajamos</v>
          </cell>
          <cell r="B427">
            <v>2015</v>
          </cell>
          <cell r="D427">
            <v>3</v>
          </cell>
          <cell r="E427">
            <v>0.8</v>
          </cell>
          <cell r="H427">
            <v>-0.30000000000000004</v>
          </cell>
        </row>
        <row r="428">
          <cell r="A428" t="str">
            <v>1.9. Sveikatos draudimo įmokos nuo pašalpų ( 6 proc.)</v>
          </cell>
          <cell r="B428">
            <v>2015</v>
          </cell>
          <cell r="D428">
            <v>3</v>
          </cell>
          <cell r="E428">
            <v>0</v>
          </cell>
          <cell r="H428">
            <v>0</v>
          </cell>
        </row>
        <row r="429">
          <cell r="A429" t="str">
            <v>1.10. Lėšos už ES institucijų pensijų sistemoje įgytas pensines teises</v>
          </cell>
          <cell r="B429">
            <v>2015</v>
          </cell>
          <cell r="D429">
            <v>3</v>
          </cell>
          <cell r="E429">
            <v>0</v>
          </cell>
          <cell r="H429">
            <v>0</v>
          </cell>
        </row>
        <row r="430">
          <cell r="A430" t="str">
            <v>1.11. Pajamos iš investicinės veiklos</v>
          </cell>
          <cell r="B430">
            <v>2015</v>
          </cell>
          <cell r="D430">
            <v>3</v>
          </cell>
          <cell r="E430">
            <v>0</v>
          </cell>
          <cell r="H430">
            <v>0</v>
          </cell>
        </row>
        <row r="431">
          <cell r="A431" t="str">
            <v>1.1. Draudėjų valstybinio socialinio draudimo įmokos</v>
          </cell>
          <cell r="B431">
            <v>2015</v>
          </cell>
          <cell r="D431">
            <v>4</v>
          </cell>
          <cell r="E431">
            <v>223.9</v>
          </cell>
          <cell r="H431">
            <v>3.9000000000000057</v>
          </cell>
        </row>
        <row r="432">
          <cell r="A432" t="str">
            <v>1.2. Apdraustųjų valstybinio socialinio draudimo įmokos</v>
          </cell>
          <cell r="B432">
            <v>2015</v>
          </cell>
          <cell r="D432">
            <v>4</v>
          </cell>
          <cell r="E432">
            <v>23.7</v>
          </cell>
          <cell r="H432">
            <v>0.69999999999999929</v>
          </cell>
        </row>
        <row r="433">
          <cell r="A433" t="str">
            <v>1.3. Savarankiškai dirbančių asmenų valstybinio socialinio draudimo įmokos</v>
          </cell>
          <cell r="B433">
            <v>2015</v>
          </cell>
          <cell r="D433">
            <v>4</v>
          </cell>
          <cell r="E433">
            <v>18.3</v>
          </cell>
          <cell r="H433">
            <v>1</v>
          </cell>
        </row>
        <row r="434">
          <cell r="A434" t="str">
            <v>1.4. Savanoriškojo valstybinio socialinio draudimo įmokos</v>
          </cell>
          <cell r="B434">
            <v>2015</v>
          </cell>
          <cell r="D434">
            <v>4</v>
          </cell>
          <cell r="E434">
            <v>0.1</v>
          </cell>
          <cell r="H434">
            <v>0</v>
          </cell>
        </row>
        <row r="435">
          <cell r="A435" t="str">
            <v>1.5. Baudos ir delspinigiai</v>
          </cell>
          <cell r="B435">
            <v>2015</v>
          </cell>
          <cell r="D435">
            <v>4</v>
          </cell>
          <cell r="E435">
            <v>0.1</v>
          </cell>
          <cell r="H435">
            <v>0</v>
          </cell>
        </row>
        <row r="436">
          <cell r="A436" t="str">
            <v>1.6. Asignavimai iš Lietuvos Respublikos valstybės biudžeto</v>
          </cell>
          <cell r="B436">
            <v>2015</v>
          </cell>
          <cell r="D436">
            <v>4</v>
          </cell>
          <cell r="E436">
            <v>0.1</v>
          </cell>
          <cell r="H436">
            <v>0.1</v>
          </cell>
        </row>
        <row r="437">
          <cell r="A437" t="str">
            <v>1.7. Atgautos į ankstesnių metų išlaidas perkeltos abejotinai atgautinos sumos</v>
          </cell>
          <cell r="B437">
            <v>2015</v>
          </cell>
          <cell r="D437">
            <v>4</v>
          </cell>
          <cell r="E437">
            <v>0</v>
          </cell>
          <cell r="H437">
            <v>0</v>
          </cell>
        </row>
        <row r="438">
          <cell r="A438" t="str">
            <v>1.8. Veiklos pajamos</v>
          </cell>
          <cell r="B438">
            <v>2015</v>
          </cell>
          <cell r="D438">
            <v>4</v>
          </cell>
          <cell r="E438">
            <v>1.3</v>
          </cell>
          <cell r="H438">
            <v>0.19999999999999996</v>
          </cell>
        </row>
        <row r="439">
          <cell r="A439" t="str">
            <v>1.9. Sveikatos draudimo įmokos nuo pašalpų ( 6 proc.)</v>
          </cell>
          <cell r="B439">
            <v>2015</v>
          </cell>
          <cell r="D439">
            <v>4</v>
          </cell>
          <cell r="E439">
            <v>0</v>
          </cell>
          <cell r="H439">
            <v>0</v>
          </cell>
        </row>
        <row r="440">
          <cell r="A440" t="str">
            <v>1.10. Lėšos už ES institucijų pensijų sistemoje įgytas pensines teises</v>
          </cell>
          <cell r="B440">
            <v>2015</v>
          </cell>
          <cell r="D440">
            <v>4</v>
          </cell>
          <cell r="E440">
            <v>0</v>
          </cell>
          <cell r="H440">
            <v>0</v>
          </cell>
        </row>
        <row r="441">
          <cell r="A441" t="str">
            <v>1.11. Pajamos iš investicinės veiklos</v>
          </cell>
          <cell r="B441">
            <v>2015</v>
          </cell>
          <cell r="D441">
            <v>4</v>
          </cell>
          <cell r="E441">
            <v>0</v>
          </cell>
          <cell r="H441">
            <v>0</v>
          </cell>
        </row>
        <row r="442">
          <cell r="A442" t="str">
            <v>1.1. Draudėjų valstybinio socialinio draudimo įmokos</v>
          </cell>
          <cell r="B442">
            <v>2015</v>
          </cell>
          <cell r="D442">
            <v>5</v>
          </cell>
          <cell r="E442">
            <v>225.3</v>
          </cell>
          <cell r="H442">
            <v>-4.6999999999999886</v>
          </cell>
        </row>
        <row r="443">
          <cell r="A443" t="str">
            <v>1.2. Apdraustųjų valstybinio socialinio draudimo įmokos</v>
          </cell>
          <cell r="B443">
            <v>2015</v>
          </cell>
          <cell r="D443">
            <v>5</v>
          </cell>
          <cell r="E443">
            <v>23.9</v>
          </cell>
          <cell r="H443">
            <v>-0.10000000000000142</v>
          </cell>
        </row>
        <row r="444">
          <cell r="A444" t="str">
            <v>1.3. Savarankiškai dirbančių asmenų valstybinio socialinio draudimo įmokos</v>
          </cell>
          <cell r="B444">
            <v>2015</v>
          </cell>
          <cell r="D444">
            <v>5</v>
          </cell>
          <cell r="E444">
            <v>13.5</v>
          </cell>
          <cell r="H444">
            <v>2.5</v>
          </cell>
        </row>
        <row r="445">
          <cell r="A445" t="str">
            <v>1.4. Savanoriškojo valstybinio socialinio draudimo įmokos</v>
          </cell>
          <cell r="B445">
            <v>2015</v>
          </cell>
          <cell r="D445">
            <v>5</v>
          </cell>
          <cell r="E445">
            <v>0</v>
          </cell>
          <cell r="H445">
            <v>-0.1</v>
          </cell>
        </row>
        <row r="446">
          <cell r="A446" t="str">
            <v>1.5. Baudos ir delspinigiai</v>
          </cell>
          <cell r="B446">
            <v>2015</v>
          </cell>
          <cell r="D446">
            <v>5</v>
          </cell>
          <cell r="E446">
            <v>0.1</v>
          </cell>
          <cell r="H446">
            <v>0</v>
          </cell>
        </row>
        <row r="447">
          <cell r="A447" t="str">
            <v>1.6. Asignavimai iš Lietuvos Respublikos valstybės biudžeto</v>
          </cell>
          <cell r="B447">
            <v>2015</v>
          </cell>
          <cell r="D447">
            <v>5</v>
          </cell>
          <cell r="E447">
            <v>0.1</v>
          </cell>
          <cell r="H447">
            <v>0.1</v>
          </cell>
        </row>
        <row r="448">
          <cell r="A448" t="str">
            <v>1.7. Atgautos į ankstesnių metų išlaidas perkeltos abejotinai atgautinos sumos</v>
          </cell>
          <cell r="B448">
            <v>2015</v>
          </cell>
          <cell r="D448">
            <v>5</v>
          </cell>
          <cell r="E448">
            <v>0</v>
          </cell>
          <cell r="H448">
            <v>0</v>
          </cell>
        </row>
        <row r="449">
          <cell r="A449" t="str">
            <v>1.8. Veiklos pajamos</v>
          </cell>
          <cell r="B449">
            <v>2015</v>
          </cell>
          <cell r="D449">
            <v>5</v>
          </cell>
          <cell r="E449">
            <v>0.6</v>
          </cell>
          <cell r="H449">
            <v>-0.50000000000000011</v>
          </cell>
        </row>
        <row r="450">
          <cell r="A450" t="str">
            <v>1.9. Sveikatos draudimo įmokos nuo pašalpų ( 6 proc.)</v>
          </cell>
          <cell r="B450">
            <v>2015</v>
          </cell>
          <cell r="D450">
            <v>5</v>
          </cell>
          <cell r="E450">
            <v>0</v>
          </cell>
          <cell r="H450">
            <v>0</v>
          </cell>
        </row>
        <row r="451">
          <cell r="A451" t="str">
            <v>1.10. Lėšos už ES institucijų pensijų sistemoje įgytas pensines teises</v>
          </cell>
          <cell r="B451">
            <v>2015</v>
          </cell>
          <cell r="D451">
            <v>5</v>
          </cell>
          <cell r="E451">
            <v>0</v>
          </cell>
          <cell r="H451">
            <v>0</v>
          </cell>
        </row>
        <row r="452">
          <cell r="A452" t="str">
            <v>1.11. Pajamos iš investicinės veiklos</v>
          </cell>
          <cell r="B452">
            <v>2015</v>
          </cell>
          <cell r="D452">
            <v>5</v>
          </cell>
          <cell r="E452">
            <v>0</v>
          </cell>
          <cell r="H452">
            <v>0</v>
          </cell>
        </row>
        <row r="453">
          <cell r="A453" t="str">
            <v>1.1. Draudėjų valstybinio socialinio draudimo įmokos</v>
          </cell>
          <cell r="B453">
            <v>2015</v>
          </cell>
          <cell r="D453">
            <v>6</v>
          </cell>
          <cell r="E453">
            <v>245</v>
          </cell>
          <cell r="H453">
            <v>7.9000000000000057</v>
          </cell>
        </row>
        <row r="454">
          <cell r="A454" t="str">
            <v>1.2. Apdraustųjų valstybinio socialinio draudimo įmokos</v>
          </cell>
          <cell r="B454">
            <v>2015</v>
          </cell>
          <cell r="D454">
            <v>6</v>
          </cell>
          <cell r="E454">
            <v>26</v>
          </cell>
          <cell r="H454">
            <v>0.19999999999999929</v>
          </cell>
        </row>
        <row r="455">
          <cell r="A455" t="str">
            <v>1.3. Savarankiškai dirbančių asmenų valstybinio socialinio draudimo įmokos</v>
          </cell>
          <cell r="B455">
            <v>2015</v>
          </cell>
          <cell r="D455">
            <v>6</v>
          </cell>
          <cell r="E455">
            <v>6.4</v>
          </cell>
          <cell r="H455">
            <v>-6.6</v>
          </cell>
        </row>
        <row r="456">
          <cell r="A456" t="str">
            <v>1.4. Savanoriškojo valstybinio socialinio draudimo įmokos</v>
          </cell>
          <cell r="B456">
            <v>2015</v>
          </cell>
          <cell r="D456">
            <v>6</v>
          </cell>
          <cell r="E456">
            <v>0</v>
          </cell>
          <cell r="H456">
            <v>-0.1</v>
          </cell>
        </row>
        <row r="457">
          <cell r="A457" t="str">
            <v>1.5. Baudos ir delspinigiai</v>
          </cell>
          <cell r="B457">
            <v>2015</v>
          </cell>
          <cell r="D457">
            <v>6</v>
          </cell>
          <cell r="E457">
            <v>0.2</v>
          </cell>
          <cell r="H457">
            <v>0</v>
          </cell>
        </row>
        <row r="458">
          <cell r="A458" t="str">
            <v>1.6. Asignavimai iš Lietuvos Respublikos valstybės biudžeto</v>
          </cell>
          <cell r="B458">
            <v>2015</v>
          </cell>
          <cell r="D458">
            <v>6</v>
          </cell>
          <cell r="E458">
            <v>19.2</v>
          </cell>
          <cell r="H458">
            <v>2.0999999999999979</v>
          </cell>
        </row>
        <row r="459">
          <cell r="A459" t="str">
            <v>1.7. Atgautos į ankstesnių metų išlaidas perkeltos abejotinai atgautinos sumos</v>
          </cell>
          <cell r="B459">
            <v>2015</v>
          </cell>
          <cell r="D459">
            <v>6</v>
          </cell>
          <cell r="E459">
            <v>0</v>
          </cell>
          <cell r="H459">
            <v>0</v>
          </cell>
        </row>
        <row r="460">
          <cell r="A460" t="str">
            <v>1.8. Veiklos pajamos</v>
          </cell>
          <cell r="B460">
            <v>2015</v>
          </cell>
          <cell r="D460">
            <v>6</v>
          </cell>
          <cell r="E460">
            <v>0.7</v>
          </cell>
          <cell r="H460">
            <v>-0.40000000000000013</v>
          </cell>
        </row>
        <row r="461">
          <cell r="A461" t="str">
            <v>1.9. Sveikatos draudimo įmokos nuo pašalpų ( 6 proc.)</v>
          </cell>
          <cell r="B461">
            <v>2015</v>
          </cell>
          <cell r="D461">
            <v>6</v>
          </cell>
          <cell r="E461">
            <v>0</v>
          </cell>
          <cell r="H461">
            <v>0</v>
          </cell>
        </row>
        <row r="462">
          <cell r="A462" t="str">
            <v>1.10. Lėšos už ES institucijų pensijų sistemoje įgytas pensines teises</v>
          </cell>
          <cell r="B462">
            <v>2015</v>
          </cell>
          <cell r="D462">
            <v>6</v>
          </cell>
          <cell r="E462">
            <v>0</v>
          </cell>
          <cell r="H462">
            <v>0</v>
          </cell>
        </row>
        <row r="463">
          <cell r="A463" t="str">
            <v>1.11. Pajamos iš investicinės veiklos</v>
          </cell>
          <cell r="B463">
            <v>2015</v>
          </cell>
          <cell r="D463">
            <v>6</v>
          </cell>
          <cell r="E463">
            <v>0</v>
          </cell>
          <cell r="H463">
            <v>0</v>
          </cell>
        </row>
        <row r="464">
          <cell r="A464" t="str">
            <v>1.1. Draudėjų valstybinio socialinio draudimo įmokos</v>
          </cell>
          <cell r="B464">
            <v>2015</v>
          </cell>
          <cell r="D464">
            <v>7</v>
          </cell>
          <cell r="E464">
            <v>234.9</v>
          </cell>
          <cell r="H464">
            <v>-0.90000000000000568</v>
          </cell>
        </row>
        <row r="465">
          <cell r="A465" t="str">
            <v>1.2. Apdraustųjų valstybinio socialinio draudimo įmokos</v>
          </cell>
          <cell r="B465">
            <v>2015</v>
          </cell>
          <cell r="D465">
            <v>7</v>
          </cell>
          <cell r="E465">
            <v>24.9</v>
          </cell>
          <cell r="H465">
            <v>-0.10000000000000142</v>
          </cell>
        </row>
        <row r="466">
          <cell r="A466" t="str">
            <v>1.3. Savarankiškai dirbančių asmenų valstybinio socialinio draudimo įmokos</v>
          </cell>
          <cell r="B466">
            <v>2015</v>
          </cell>
          <cell r="D466">
            <v>7</v>
          </cell>
          <cell r="E466">
            <v>4.3</v>
          </cell>
          <cell r="H466">
            <v>-3.7</v>
          </cell>
        </row>
        <row r="467">
          <cell r="A467" t="str">
            <v>1.4. Savanoriškojo valstybinio socialinio draudimo įmokos</v>
          </cell>
          <cell r="B467">
            <v>2015</v>
          </cell>
          <cell r="D467">
            <v>7</v>
          </cell>
          <cell r="E467">
            <v>0.1</v>
          </cell>
          <cell r="H467">
            <v>0</v>
          </cell>
        </row>
        <row r="468">
          <cell r="A468" t="str">
            <v>1.5. Baudos ir delspinigiai</v>
          </cell>
          <cell r="B468">
            <v>2015</v>
          </cell>
          <cell r="D468">
            <v>7</v>
          </cell>
          <cell r="E468">
            <v>0.1</v>
          </cell>
          <cell r="H468">
            <v>0</v>
          </cell>
        </row>
        <row r="469">
          <cell r="A469" t="str">
            <v>1.6. Asignavimai iš Lietuvos Respublikos valstybės biudžeto</v>
          </cell>
          <cell r="B469">
            <v>2015</v>
          </cell>
          <cell r="D469">
            <v>7</v>
          </cell>
          <cell r="E469">
            <v>0.1</v>
          </cell>
          <cell r="H469">
            <v>0.1</v>
          </cell>
        </row>
        <row r="470">
          <cell r="A470" t="str">
            <v>1.7. Atgautos į ankstesnių metų išlaidas perkeltos abejotinai atgautinos sumos</v>
          </cell>
          <cell r="B470">
            <v>2015</v>
          </cell>
          <cell r="D470">
            <v>7</v>
          </cell>
          <cell r="E470">
            <v>0</v>
          </cell>
          <cell r="H470">
            <v>0</v>
          </cell>
        </row>
        <row r="471">
          <cell r="A471" t="str">
            <v>1.8. Veiklos pajamos</v>
          </cell>
          <cell r="B471">
            <v>2015</v>
          </cell>
          <cell r="D471">
            <v>7</v>
          </cell>
          <cell r="E471">
            <v>1.5</v>
          </cell>
          <cell r="H471">
            <v>0.39999999999999991</v>
          </cell>
        </row>
        <row r="472">
          <cell r="A472" t="str">
            <v>1.9. Sveikatos draudimo įmokos nuo pašalpų ( 6 proc.)</v>
          </cell>
          <cell r="B472">
            <v>2015</v>
          </cell>
          <cell r="D472">
            <v>7</v>
          </cell>
          <cell r="E472">
            <v>0</v>
          </cell>
          <cell r="H472">
            <v>0</v>
          </cell>
        </row>
        <row r="473">
          <cell r="A473" t="str">
            <v>1.10. Lėšos už ES institucijų pensijų sistemoje įgytas pensines teises</v>
          </cell>
          <cell r="B473">
            <v>2015</v>
          </cell>
          <cell r="D473">
            <v>7</v>
          </cell>
          <cell r="E473">
            <v>0</v>
          </cell>
          <cell r="H473">
            <v>0</v>
          </cell>
        </row>
        <row r="474">
          <cell r="A474" t="str">
            <v>1.11. Pajamos iš investicinės veiklos</v>
          </cell>
          <cell r="B474">
            <v>2015</v>
          </cell>
          <cell r="D474">
            <v>7</v>
          </cell>
          <cell r="E474">
            <v>0</v>
          </cell>
          <cell r="H474">
            <v>0</v>
          </cell>
        </row>
        <row r="475">
          <cell r="A475" t="str">
            <v>1.1. Draudėjų valstybinio socialinio draudimo įmokos</v>
          </cell>
          <cell r="B475">
            <v>2015</v>
          </cell>
          <cell r="D475">
            <v>8</v>
          </cell>
          <cell r="E475">
            <v>224.2</v>
          </cell>
          <cell r="H475">
            <v>-1.8000000000000114</v>
          </cell>
        </row>
        <row r="476">
          <cell r="A476" t="str">
            <v>1.2. Apdraustųjų valstybinio socialinio draudimo įmokos</v>
          </cell>
          <cell r="B476">
            <v>2015</v>
          </cell>
          <cell r="D476">
            <v>8</v>
          </cell>
          <cell r="E476">
            <v>23.8</v>
          </cell>
          <cell r="H476">
            <v>0.69999999999999929</v>
          </cell>
        </row>
        <row r="477">
          <cell r="A477" t="str">
            <v>1.3. Savarankiškai dirbančių asmenų valstybinio socialinio draudimo įmokos</v>
          </cell>
          <cell r="B477">
            <v>2015</v>
          </cell>
          <cell r="D477">
            <v>8</v>
          </cell>
          <cell r="E477">
            <v>3.6</v>
          </cell>
          <cell r="H477">
            <v>-2.4999999999999996</v>
          </cell>
        </row>
        <row r="478">
          <cell r="A478" t="str">
            <v>1.4. Savanoriškojo valstybinio socialinio draudimo įmokos</v>
          </cell>
          <cell r="B478">
            <v>2015</v>
          </cell>
          <cell r="D478">
            <v>8</v>
          </cell>
          <cell r="E478">
            <v>0</v>
          </cell>
          <cell r="H478">
            <v>-0.1</v>
          </cell>
        </row>
        <row r="479">
          <cell r="A479" t="str">
            <v>1.5. Baudos ir delspinigiai</v>
          </cell>
          <cell r="B479">
            <v>2015</v>
          </cell>
          <cell r="D479">
            <v>8</v>
          </cell>
          <cell r="E479">
            <v>0.1</v>
          </cell>
          <cell r="H479">
            <v>0</v>
          </cell>
        </row>
        <row r="480">
          <cell r="A480" t="str">
            <v>1.6. Asignavimai iš Lietuvos Respublikos valstybės biudžeto</v>
          </cell>
          <cell r="B480">
            <v>2015</v>
          </cell>
          <cell r="D480">
            <v>8</v>
          </cell>
          <cell r="E480">
            <v>0.1</v>
          </cell>
          <cell r="H480">
            <v>0.1</v>
          </cell>
        </row>
        <row r="481">
          <cell r="A481" t="str">
            <v>1.7. Atgautos į ankstesnių metų išlaidas perkeltos abejotinai atgautinos sumos</v>
          </cell>
          <cell r="B481">
            <v>2015</v>
          </cell>
          <cell r="D481">
            <v>8</v>
          </cell>
          <cell r="E481">
            <v>0</v>
          </cell>
          <cell r="H481">
            <v>0</v>
          </cell>
        </row>
        <row r="482">
          <cell r="A482" t="str">
            <v>1.8. Veiklos pajamos</v>
          </cell>
          <cell r="B482">
            <v>2015</v>
          </cell>
          <cell r="D482">
            <v>8</v>
          </cell>
          <cell r="E482">
            <v>0.4</v>
          </cell>
          <cell r="H482">
            <v>-0.70000000000000007</v>
          </cell>
        </row>
        <row r="483">
          <cell r="A483" t="str">
            <v>1.9. Sveikatos draudimo įmokos nuo pašalpų ( 6 proc.)</v>
          </cell>
          <cell r="B483">
            <v>2015</v>
          </cell>
          <cell r="D483">
            <v>8</v>
          </cell>
          <cell r="E483">
            <v>0</v>
          </cell>
          <cell r="H483">
            <v>0</v>
          </cell>
        </row>
        <row r="484">
          <cell r="A484" t="str">
            <v>1.10. Lėšos už ES institucijų pensijų sistemoje įgytas pensines teises</v>
          </cell>
          <cell r="B484">
            <v>2015</v>
          </cell>
          <cell r="D484">
            <v>8</v>
          </cell>
          <cell r="E484">
            <v>0</v>
          </cell>
          <cell r="H484">
            <v>0</v>
          </cell>
        </row>
        <row r="485">
          <cell r="A485" t="str">
            <v>1.11. Pajamos iš investicinės veiklos</v>
          </cell>
          <cell r="B485">
            <v>2015</v>
          </cell>
          <cell r="D485">
            <v>8</v>
          </cell>
          <cell r="E485">
            <v>0</v>
          </cell>
          <cell r="H485">
            <v>0</v>
          </cell>
        </row>
        <row r="486">
          <cell r="A486" t="str">
            <v>1.1. Draudėjų valstybinio socialinio draudimo įmokos</v>
          </cell>
          <cell r="B486">
            <v>2015</v>
          </cell>
          <cell r="D486">
            <v>9</v>
          </cell>
          <cell r="E486">
            <v>224.9</v>
          </cell>
          <cell r="H486">
            <v>-5.1999999999999886</v>
          </cell>
        </row>
        <row r="487">
          <cell r="A487" t="str">
            <v>1.2. Apdraustųjų valstybinio socialinio draudimo įmokos</v>
          </cell>
          <cell r="B487">
            <v>2015</v>
          </cell>
          <cell r="D487">
            <v>9</v>
          </cell>
          <cell r="E487">
            <v>23.8</v>
          </cell>
          <cell r="H487">
            <v>-1.3000000000000007</v>
          </cell>
        </row>
        <row r="488">
          <cell r="A488" t="str">
            <v>1.3. Savarankiškai dirbančių asmenų valstybinio socialinio draudimo įmokos</v>
          </cell>
          <cell r="B488">
            <v>2015</v>
          </cell>
          <cell r="D488">
            <v>9</v>
          </cell>
          <cell r="E488">
            <v>3.7</v>
          </cell>
          <cell r="H488">
            <v>-2.2999999999999998</v>
          </cell>
        </row>
        <row r="489">
          <cell r="A489" t="str">
            <v>1.4. Savanoriškojo valstybinio socialinio draudimo įmokos</v>
          </cell>
          <cell r="B489">
            <v>2015</v>
          </cell>
          <cell r="D489">
            <v>9</v>
          </cell>
          <cell r="E489">
            <v>0</v>
          </cell>
          <cell r="H489">
            <v>-0.1</v>
          </cell>
        </row>
        <row r="490">
          <cell r="A490" t="str">
            <v>1.5. Baudos ir delspinigiai</v>
          </cell>
          <cell r="B490">
            <v>2015</v>
          </cell>
          <cell r="D490">
            <v>9</v>
          </cell>
          <cell r="E490">
            <v>0.1</v>
          </cell>
          <cell r="H490">
            <v>-0.1</v>
          </cell>
        </row>
        <row r="491">
          <cell r="A491" t="str">
            <v>1.6. Asignavimai iš Lietuvos Respublikos valstybės biudžeto</v>
          </cell>
          <cell r="B491">
            <v>2015</v>
          </cell>
          <cell r="D491">
            <v>9</v>
          </cell>
          <cell r="E491">
            <v>16.2</v>
          </cell>
          <cell r="H491">
            <v>-0.90000000000000213</v>
          </cell>
        </row>
        <row r="492">
          <cell r="A492" t="str">
            <v>1.7. Atgautos į ankstesnių metų išlaidas perkeltos abejotinai atgautinos sumos</v>
          </cell>
          <cell r="B492">
            <v>2015</v>
          </cell>
          <cell r="D492">
            <v>9</v>
          </cell>
          <cell r="E492">
            <v>0</v>
          </cell>
          <cell r="H492">
            <v>0</v>
          </cell>
        </row>
        <row r="493">
          <cell r="A493" t="str">
            <v>1.8. Veiklos pajamos</v>
          </cell>
          <cell r="B493">
            <v>2015</v>
          </cell>
          <cell r="D493">
            <v>9</v>
          </cell>
          <cell r="E493">
            <v>0.7</v>
          </cell>
          <cell r="H493">
            <v>-0.5</v>
          </cell>
        </row>
        <row r="494">
          <cell r="A494" t="str">
            <v>1.9. Sveikatos draudimo įmokos nuo pašalpų ( 6 proc.)</v>
          </cell>
          <cell r="B494">
            <v>2015</v>
          </cell>
          <cell r="D494">
            <v>9</v>
          </cell>
          <cell r="E494">
            <v>0</v>
          </cell>
          <cell r="H494">
            <v>0</v>
          </cell>
        </row>
        <row r="495">
          <cell r="A495" t="str">
            <v>1.10. Lėšos už ES institucijų pensijų sistemoje įgytas pensines teises</v>
          </cell>
          <cell r="B495">
            <v>2015</v>
          </cell>
          <cell r="D495">
            <v>9</v>
          </cell>
          <cell r="E495">
            <v>0.1</v>
          </cell>
          <cell r="H495">
            <v>0.1</v>
          </cell>
        </row>
        <row r="496">
          <cell r="A496" t="str">
            <v>1.11. Pajamos iš investicinės veiklos</v>
          </cell>
          <cell r="B496">
            <v>2015</v>
          </cell>
          <cell r="D496">
            <v>9</v>
          </cell>
          <cell r="E496">
            <v>0</v>
          </cell>
          <cell r="H496">
            <v>-0.5</v>
          </cell>
        </row>
        <row r="497">
          <cell r="A497" t="str">
            <v>1.1. Draudėjų valstybinio socialinio draudimo įmokos</v>
          </cell>
          <cell r="B497">
            <v>2015</v>
          </cell>
          <cell r="D497">
            <v>10</v>
          </cell>
          <cell r="E497">
            <v>230.1</v>
          </cell>
          <cell r="H497">
            <v>-2.9000000000000057</v>
          </cell>
        </row>
        <row r="498">
          <cell r="A498" t="str">
            <v>1.2. Apdraustųjų valstybinio socialinio draudimo įmokos</v>
          </cell>
          <cell r="B498">
            <v>2015</v>
          </cell>
          <cell r="D498">
            <v>10</v>
          </cell>
          <cell r="E498">
            <v>24.4</v>
          </cell>
          <cell r="H498">
            <v>-0.60000000000000142</v>
          </cell>
        </row>
        <row r="499">
          <cell r="A499" t="str">
            <v>1.3. Savarankiškai dirbančių asmenų valstybinio socialinio draudimo įmokos</v>
          </cell>
          <cell r="B499">
            <v>2015</v>
          </cell>
          <cell r="D499">
            <v>10</v>
          </cell>
          <cell r="E499">
            <v>3.7</v>
          </cell>
          <cell r="H499">
            <v>-1.2999999999999998</v>
          </cell>
        </row>
        <row r="500">
          <cell r="A500" t="str">
            <v>1.4. Savanoriškojo valstybinio socialinio draudimo įmokos</v>
          </cell>
          <cell r="B500">
            <v>2015</v>
          </cell>
          <cell r="D500">
            <v>10</v>
          </cell>
          <cell r="E500">
            <v>0</v>
          </cell>
          <cell r="H500">
            <v>-0.1</v>
          </cell>
        </row>
        <row r="501">
          <cell r="A501" t="str">
            <v>1.5. Baudos ir delspinigiai</v>
          </cell>
          <cell r="B501">
            <v>2015</v>
          </cell>
          <cell r="D501">
            <v>10</v>
          </cell>
          <cell r="E501">
            <v>0.1</v>
          </cell>
          <cell r="H501">
            <v>0</v>
          </cell>
        </row>
        <row r="502">
          <cell r="A502" t="str">
            <v>1.6. Asignavimai iš Lietuvos Respublikos valstybės biudžeto</v>
          </cell>
          <cell r="B502">
            <v>2015</v>
          </cell>
          <cell r="D502">
            <v>10</v>
          </cell>
          <cell r="E502">
            <v>0.2</v>
          </cell>
          <cell r="H502">
            <v>0.2</v>
          </cell>
        </row>
        <row r="503">
          <cell r="A503" t="str">
            <v>1.7. Atgautos į ankstesnių metų išlaidas perkeltos abejotinai atgautinos sumos</v>
          </cell>
          <cell r="B503">
            <v>2015</v>
          </cell>
          <cell r="D503">
            <v>10</v>
          </cell>
          <cell r="E503">
            <v>0</v>
          </cell>
          <cell r="H503">
            <v>0</v>
          </cell>
        </row>
        <row r="504">
          <cell r="A504" t="str">
            <v>1.8. Veiklos pajamos</v>
          </cell>
          <cell r="B504">
            <v>2015</v>
          </cell>
          <cell r="D504">
            <v>10</v>
          </cell>
          <cell r="E504">
            <v>1.4</v>
          </cell>
          <cell r="H504">
            <v>0.29999999999999982</v>
          </cell>
        </row>
        <row r="505">
          <cell r="A505" t="str">
            <v>1.9. Sveikatos draudimo įmokos nuo pašalpų ( 6 proc.)</v>
          </cell>
          <cell r="B505">
            <v>2015</v>
          </cell>
          <cell r="D505">
            <v>10</v>
          </cell>
          <cell r="E505">
            <v>0</v>
          </cell>
          <cell r="H505">
            <v>0</v>
          </cell>
        </row>
        <row r="506">
          <cell r="A506" t="str">
            <v>1.10. Lėšos už ES institucijų pensijų sistemoje įgytas pensines teises</v>
          </cell>
          <cell r="B506">
            <v>2015</v>
          </cell>
          <cell r="D506">
            <v>10</v>
          </cell>
          <cell r="E506">
            <v>0</v>
          </cell>
          <cell r="H506">
            <v>0</v>
          </cell>
        </row>
        <row r="507">
          <cell r="A507" t="str">
            <v>1.11. Pajamos iš investicinės veiklos</v>
          </cell>
          <cell r="B507">
            <v>2015</v>
          </cell>
          <cell r="D507">
            <v>10</v>
          </cell>
          <cell r="E507">
            <v>0</v>
          </cell>
          <cell r="H507">
            <v>0</v>
          </cell>
        </row>
        <row r="508">
          <cell r="A508" t="str">
            <v>1.1. Draudėjų valstybinio socialinio draudimo įmokos</v>
          </cell>
          <cell r="B508">
            <v>2015</v>
          </cell>
          <cell r="D508">
            <v>11</v>
          </cell>
          <cell r="E508">
            <v>234.3</v>
          </cell>
          <cell r="H508">
            <v>-2.6999999999999886</v>
          </cell>
        </row>
        <row r="509">
          <cell r="A509" t="str">
            <v>1.2. Apdraustųjų valstybinio socialinio draudimo įmokos</v>
          </cell>
          <cell r="B509">
            <v>2015</v>
          </cell>
          <cell r="D509">
            <v>11</v>
          </cell>
          <cell r="E509">
            <v>24.8</v>
          </cell>
          <cell r="H509">
            <v>-0.19999999999999929</v>
          </cell>
        </row>
        <row r="510">
          <cell r="A510" t="str">
            <v>1.3. Savarankiškai dirbančių asmenų valstybinio socialinio draudimo įmokos</v>
          </cell>
          <cell r="B510">
            <v>2015</v>
          </cell>
          <cell r="D510">
            <v>11</v>
          </cell>
          <cell r="E510">
            <v>3.1</v>
          </cell>
          <cell r="H510">
            <v>-1.9</v>
          </cell>
        </row>
        <row r="511">
          <cell r="A511" t="str">
            <v>1.4. Savanoriškojo valstybinio socialinio draudimo įmokos</v>
          </cell>
          <cell r="B511">
            <v>2015</v>
          </cell>
          <cell r="D511">
            <v>11</v>
          </cell>
          <cell r="E511">
            <v>0</v>
          </cell>
          <cell r="H511">
            <v>-0.1</v>
          </cell>
        </row>
        <row r="512">
          <cell r="A512" t="str">
            <v>1.5. Baudos ir delspinigiai</v>
          </cell>
          <cell r="B512">
            <v>2015</v>
          </cell>
          <cell r="D512">
            <v>11</v>
          </cell>
          <cell r="E512">
            <v>0.2</v>
          </cell>
          <cell r="H512">
            <v>0.1</v>
          </cell>
        </row>
        <row r="513">
          <cell r="A513" t="str">
            <v>1.6. Asignavimai iš Lietuvos Respublikos valstybės biudžeto</v>
          </cell>
          <cell r="B513">
            <v>2015</v>
          </cell>
          <cell r="D513">
            <v>11</v>
          </cell>
          <cell r="E513">
            <v>0.1</v>
          </cell>
          <cell r="H513">
            <v>0.1</v>
          </cell>
        </row>
        <row r="514">
          <cell r="A514" t="str">
            <v>1.7. Atgautos į ankstesnių metų išlaidas perkeltos abejotinai atgautinos sumos</v>
          </cell>
          <cell r="B514">
            <v>2015</v>
          </cell>
          <cell r="D514">
            <v>11</v>
          </cell>
          <cell r="E514">
            <v>0</v>
          </cell>
          <cell r="H514">
            <v>0</v>
          </cell>
        </row>
        <row r="515">
          <cell r="A515" t="str">
            <v>1.8. Veiklos pajamos</v>
          </cell>
          <cell r="B515">
            <v>2015</v>
          </cell>
          <cell r="D515">
            <v>11</v>
          </cell>
          <cell r="E515">
            <v>0.5</v>
          </cell>
          <cell r="H515">
            <v>-0.60000000000000009</v>
          </cell>
        </row>
        <row r="516">
          <cell r="A516" t="str">
            <v>1.9. Sveikatos draudimo įmokos nuo pašalpų ( 6 proc.)</v>
          </cell>
          <cell r="B516">
            <v>2015</v>
          </cell>
          <cell r="D516">
            <v>11</v>
          </cell>
          <cell r="E516">
            <v>0</v>
          </cell>
          <cell r="H516">
            <v>0</v>
          </cell>
        </row>
        <row r="517">
          <cell r="A517" t="str">
            <v>1.10. Lėšos už ES institucijų pensijų sistemoje įgytas pensines teises</v>
          </cell>
          <cell r="B517">
            <v>2015</v>
          </cell>
          <cell r="D517">
            <v>11</v>
          </cell>
          <cell r="E517">
            <v>0</v>
          </cell>
          <cell r="H517">
            <v>0</v>
          </cell>
        </row>
        <row r="518">
          <cell r="A518" t="str">
            <v>1.11. Pajamos iš investicinės veiklos</v>
          </cell>
          <cell r="B518">
            <v>2015</v>
          </cell>
          <cell r="D518">
            <v>11</v>
          </cell>
          <cell r="E518">
            <v>0</v>
          </cell>
          <cell r="H518">
            <v>0</v>
          </cell>
        </row>
        <row r="519">
          <cell r="A519" t="str">
            <v>1.1. Draudėjų valstybinio socialinio draudimo įmokos</v>
          </cell>
          <cell r="B519">
            <v>2015</v>
          </cell>
          <cell r="D519">
            <v>12</v>
          </cell>
          <cell r="E519">
            <v>307.89999999999998</v>
          </cell>
          <cell r="H519">
            <v>8.3999999999999773</v>
          </cell>
        </row>
        <row r="520">
          <cell r="A520" t="str">
            <v>1.2. Apdraustųjų valstybinio socialinio draudimo įmokos</v>
          </cell>
          <cell r="B520">
            <v>2015</v>
          </cell>
          <cell r="D520">
            <v>12</v>
          </cell>
          <cell r="E520">
            <v>32.9</v>
          </cell>
          <cell r="H520">
            <v>1.1999999999999993</v>
          </cell>
        </row>
        <row r="521">
          <cell r="A521" t="str">
            <v>1.3. Savarankiškai dirbančių asmenų valstybinio socialinio draudimo įmokos</v>
          </cell>
          <cell r="B521">
            <v>2015</v>
          </cell>
          <cell r="D521">
            <v>12</v>
          </cell>
          <cell r="E521">
            <v>3.5</v>
          </cell>
          <cell r="H521">
            <v>-2</v>
          </cell>
        </row>
        <row r="522">
          <cell r="A522" t="str">
            <v>1.4. Savanoriškojo valstybinio socialinio draudimo įmokos</v>
          </cell>
          <cell r="B522">
            <v>2015</v>
          </cell>
          <cell r="D522">
            <v>12</v>
          </cell>
          <cell r="E522">
            <v>0</v>
          </cell>
          <cell r="H522">
            <v>-0.2</v>
          </cell>
        </row>
        <row r="523">
          <cell r="A523" t="str">
            <v>1.5. Baudos ir delspinigiai</v>
          </cell>
          <cell r="B523">
            <v>2015</v>
          </cell>
          <cell r="D523">
            <v>12</v>
          </cell>
          <cell r="E523">
            <v>0.3</v>
          </cell>
          <cell r="H523">
            <v>0.19999999999999998</v>
          </cell>
        </row>
        <row r="524">
          <cell r="A524" t="str">
            <v>1.6. Asignavimai iš Lietuvos Respublikos valstybės biudžeto</v>
          </cell>
          <cell r="B524">
            <v>2015</v>
          </cell>
          <cell r="D524">
            <v>12</v>
          </cell>
          <cell r="E524">
            <v>11.3</v>
          </cell>
          <cell r="H524">
            <v>7.2000000000000011</v>
          </cell>
        </row>
        <row r="525">
          <cell r="A525" t="str">
            <v>1.7. Atgautos į ankstesnių metų išlaidas perkeltos abejotinai atgautinos sumos</v>
          </cell>
          <cell r="B525">
            <v>2015</v>
          </cell>
          <cell r="D525">
            <v>12</v>
          </cell>
          <cell r="E525">
            <v>0</v>
          </cell>
          <cell r="H525">
            <v>0</v>
          </cell>
        </row>
        <row r="526">
          <cell r="A526" t="str">
            <v>1.8. Veiklos pajamos</v>
          </cell>
          <cell r="B526">
            <v>2015</v>
          </cell>
          <cell r="D526">
            <v>12</v>
          </cell>
          <cell r="E526">
            <v>0.5</v>
          </cell>
          <cell r="H526">
            <v>-0.60000000000000009</v>
          </cell>
        </row>
        <row r="527">
          <cell r="A527" t="str">
            <v>1.9. Sveikatos draudimo įmokos nuo pašalpų ( 6 proc.)</v>
          </cell>
          <cell r="B527">
            <v>2015</v>
          </cell>
          <cell r="D527">
            <v>12</v>
          </cell>
          <cell r="E527">
            <v>0</v>
          </cell>
          <cell r="H527">
            <v>0</v>
          </cell>
        </row>
        <row r="528">
          <cell r="A528" t="str">
            <v>1.10. Lėšos už ES institucijų pensijų sistemoje įgytas pensines teises</v>
          </cell>
          <cell r="B528">
            <v>2015</v>
          </cell>
          <cell r="D528">
            <v>12</v>
          </cell>
          <cell r="E528">
            <v>0</v>
          </cell>
          <cell r="H528">
            <v>0</v>
          </cell>
        </row>
        <row r="529">
          <cell r="A529" t="str">
            <v>1.11. Pajamos iš investicinės veiklos</v>
          </cell>
          <cell r="B529">
            <v>2015</v>
          </cell>
          <cell r="D529">
            <v>12</v>
          </cell>
          <cell r="E529">
            <v>0</v>
          </cell>
          <cell r="H529">
            <v>0</v>
          </cell>
        </row>
        <row r="530">
          <cell r="A530" t="str">
            <v>1.1. Draudėjų valstybinio socialinio draudimo įmokos</v>
          </cell>
          <cell r="B530">
            <v>2016</v>
          </cell>
          <cell r="D530">
            <v>1</v>
          </cell>
          <cell r="E530">
            <v>174.6</v>
          </cell>
          <cell r="H530">
            <v>2.5</v>
          </cell>
        </row>
        <row r="531">
          <cell r="A531" t="str">
            <v>1.2. Apdraustųjų valstybinio socialinio draudimo įmokos</v>
          </cell>
          <cell r="B531">
            <v>2016</v>
          </cell>
          <cell r="D531">
            <v>1</v>
          </cell>
          <cell r="E531">
            <v>18.3</v>
          </cell>
          <cell r="H531">
            <v>0.30000000000000071</v>
          </cell>
        </row>
        <row r="532">
          <cell r="A532" t="str">
            <v>1.3. Savarankiškai dirbančių asmenų valstybinio socialinio draudimo įmokos</v>
          </cell>
          <cell r="B532">
            <v>2016</v>
          </cell>
          <cell r="D532">
            <v>1</v>
          </cell>
          <cell r="E532">
            <v>4.5</v>
          </cell>
          <cell r="H532">
            <v>0.5</v>
          </cell>
        </row>
        <row r="533">
          <cell r="A533" t="str">
            <v>1.4. Savanoriškojo valstybinio socialinio draudimo įmokos</v>
          </cell>
          <cell r="B533">
            <v>2016</v>
          </cell>
          <cell r="D533">
            <v>1</v>
          </cell>
          <cell r="E533">
            <v>0</v>
          </cell>
          <cell r="H533">
            <v>0</v>
          </cell>
        </row>
        <row r="534">
          <cell r="A534" t="str">
            <v>1.5. Baudos ir delspinigiai</v>
          </cell>
          <cell r="B534">
            <v>2016</v>
          </cell>
          <cell r="D534">
            <v>1</v>
          </cell>
          <cell r="E534">
            <v>0.1</v>
          </cell>
          <cell r="H534">
            <v>0</v>
          </cell>
        </row>
        <row r="535">
          <cell r="A535" t="str">
            <v>1.6. Asignavimai iš Lietuvos Respublikos valstybės biudžeto</v>
          </cell>
          <cell r="B535">
            <v>2016</v>
          </cell>
          <cell r="D535">
            <v>1</v>
          </cell>
          <cell r="E535">
            <v>0.1</v>
          </cell>
          <cell r="H535">
            <v>0</v>
          </cell>
        </row>
        <row r="536">
          <cell r="A536" t="str">
            <v>1.7. Atgautos į ankstesnių metų išlaidas perkeltos abejotinai atgautinos sumos</v>
          </cell>
          <cell r="B536">
            <v>2016</v>
          </cell>
          <cell r="D536">
            <v>1</v>
          </cell>
          <cell r="E536">
            <v>0</v>
          </cell>
          <cell r="H536">
            <v>0</v>
          </cell>
        </row>
        <row r="537">
          <cell r="A537" t="str">
            <v>1.8. Veiklos pajamos</v>
          </cell>
          <cell r="B537">
            <v>2016</v>
          </cell>
          <cell r="D537">
            <v>1</v>
          </cell>
          <cell r="E537">
            <v>0.9</v>
          </cell>
          <cell r="H537">
            <v>-0.20000000000000007</v>
          </cell>
        </row>
        <row r="538">
          <cell r="A538" t="str">
            <v>1.9. Sveikatos draudimo įmokos nuo pašalpų ( 6 proc.)</v>
          </cell>
          <cell r="B538">
            <v>2016</v>
          </cell>
          <cell r="D538">
            <v>1</v>
          </cell>
          <cell r="E538">
            <v>0</v>
          </cell>
          <cell r="H538">
            <v>0</v>
          </cell>
        </row>
        <row r="539">
          <cell r="A539" t="str">
            <v>1.10. Lėšos už ES institucijų pensijų sistemoje įgytas pensines teises</v>
          </cell>
          <cell r="B539">
            <v>2016</v>
          </cell>
          <cell r="D539">
            <v>1</v>
          </cell>
          <cell r="E539">
            <v>0</v>
          </cell>
          <cell r="H539">
            <v>0</v>
          </cell>
        </row>
        <row r="540">
          <cell r="A540" t="str">
            <v>1.11. Pajamos iš investicinės veiklos</v>
          </cell>
          <cell r="B540">
            <v>2016</v>
          </cell>
          <cell r="D540">
            <v>1</v>
          </cell>
          <cell r="E540">
            <v>0</v>
          </cell>
          <cell r="H540">
            <v>0</v>
          </cell>
        </row>
        <row r="541">
          <cell r="A541" t="str">
            <v>1.1. Draudėjų valstybinio socialinio draudimo įmokos</v>
          </cell>
          <cell r="B541">
            <v>2016</v>
          </cell>
          <cell r="D541">
            <v>2</v>
          </cell>
          <cell r="E541">
            <v>231.8</v>
          </cell>
          <cell r="H541">
            <v>3.8000000000000114</v>
          </cell>
        </row>
        <row r="542">
          <cell r="A542" t="str">
            <v>1.2. Apdraustųjų valstybinio socialinio draudimo įmokos</v>
          </cell>
          <cell r="B542">
            <v>2016</v>
          </cell>
          <cell r="D542">
            <v>2</v>
          </cell>
          <cell r="E542">
            <v>24.4</v>
          </cell>
          <cell r="H542">
            <v>0.39999999999999858</v>
          </cell>
        </row>
        <row r="543">
          <cell r="A543" t="str">
            <v>1.3. Savarankiškai dirbančių asmenų valstybinio socialinio draudimo įmokos</v>
          </cell>
          <cell r="B543">
            <v>2016</v>
          </cell>
          <cell r="D543">
            <v>2</v>
          </cell>
          <cell r="E543">
            <v>4.0999999999999996</v>
          </cell>
          <cell r="H543">
            <v>-0.5</v>
          </cell>
        </row>
        <row r="544">
          <cell r="A544" t="str">
            <v>1.4. Savanoriškojo valstybinio socialinio draudimo įmokos</v>
          </cell>
          <cell r="B544">
            <v>2016</v>
          </cell>
          <cell r="D544">
            <v>2</v>
          </cell>
          <cell r="E544">
            <v>0</v>
          </cell>
          <cell r="H544">
            <v>0</v>
          </cell>
        </row>
        <row r="545">
          <cell r="A545" t="str">
            <v>1.5. Baudos ir delspinigiai</v>
          </cell>
          <cell r="B545">
            <v>2016</v>
          </cell>
          <cell r="D545">
            <v>2</v>
          </cell>
          <cell r="E545">
            <v>0.1</v>
          </cell>
          <cell r="H545">
            <v>0</v>
          </cell>
        </row>
        <row r="546">
          <cell r="A546" t="str">
            <v>1.6. Asignavimai iš Lietuvos Respublikos valstybės biudžeto</v>
          </cell>
          <cell r="B546">
            <v>2016</v>
          </cell>
          <cell r="D546">
            <v>2</v>
          </cell>
          <cell r="E546">
            <v>0.1</v>
          </cell>
          <cell r="H546">
            <v>-0.1</v>
          </cell>
        </row>
        <row r="547">
          <cell r="A547" t="str">
            <v>1.7. Atgautos į ankstesnių metų išlaidas perkeltos abejotinai atgautinos sumos</v>
          </cell>
          <cell r="B547">
            <v>2016</v>
          </cell>
          <cell r="D547">
            <v>2</v>
          </cell>
          <cell r="E547">
            <v>0</v>
          </cell>
          <cell r="H547">
            <v>0</v>
          </cell>
        </row>
        <row r="548">
          <cell r="A548" t="str">
            <v>1.8. Veiklos pajamos</v>
          </cell>
          <cell r="B548">
            <v>2016</v>
          </cell>
          <cell r="D548">
            <v>2</v>
          </cell>
          <cell r="E548">
            <v>1.5</v>
          </cell>
          <cell r="H548">
            <v>0.39999999999999991</v>
          </cell>
        </row>
        <row r="549">
          <cell r="A549" t="str">
            <v>1.9. Sveikatos draudimo įmokos nuo pašalpų ( 6 proc.)</v>
          </cell>
          <cell r="B549">
            <v>2016</v>
          </cell>
          <cell r="D549">
            <v>2</v>
          </cell>
          <cell r="E549">
            <v>0</v>
          </cell>
          <cell r="H549">
            <v>0</v>
          </cell>
        </row>
        <row r="550">
          <cell r="A550" t="str">
            <v>1.10. Lėšos už ES institucijų pensijų sistemoje įgytas pensines teises</v>
          </cell>
          <cell r="B550">
            <v>2016</v>
          </cell>
          <cell r="D550">
            <v>2</v>
          </cell>
          <cell r="E550">
            <v>0</v>
          </cell>
          <cell r="H550">
            <v>0</v>
          </cell>
        </row>
        <row r="551">
          <cell r="A551" t="str">
            <v>1.11. Pajamos iš investicinės veiklos</v>
          </cell>
          <cell r="B551">
            <v>2016</v>
          </cell>
          <cell r="D551">
            <v>2</v>
          </cell>
          <cell r="E551">
            <v>0</v>
          </cell>
          <cell r="H551">
            <v>0</v>
          </cell>
        </row>
        <row r="552">
          <cell r="A552" t="str">
            <v>1.1. Draudėjų valstybinio socialinio draudimo įmokos</v>
          </cell>
          <cell r="B552">
            <v>2016</v>
          </cell>
          <cell r="D552">
            <v>3</v>
          </cell>
          <cell r="E552">
            <v>236</v>
          </cell>
          <cell r="H552">
            <v>10</v>
          </cell>
        </row>
        <row r="553">
          <cell r="A553" t="str">
            <v>1.2. Apdraustųjų valstybinio socialinio draudimo įmokos</v>
          </cell>
          <cell r="B553">
            <v>2016</v>
          </cell>
          <cell r="D553">
            <v>3</v>
          </cell>
          <cell r="E553">
            <v>24.9</v>
          </cell>
          <cell r="H553">
            <v>1.0999999999999979</v>
          </cell>
        </row>
        <row r="554">
          <cell r="A554" t="str">
            <v>1.3. Savarankiškai dirbančių asmenų valstybinio socialinio draudimo įmokos</v>
          </cell>
          <cell r="B554">
            <v>2016</v>
          </cell>
          <cell r="D554">
            <v>3</v>
          </cell>
          <cell r="E554">
            <v>5.6</v>
          </cell>
          <cell r="H554">
            <v>-0.90000000000000036</v>
          </cell>
        </row>
        <row r="555">
          <cell r="A555" t="str">
            <v>1.4. Savanoriškojo valstybinio socialinio draudimo įmokos</v>
          </cell>
          <cell r="B555">
            <v>2016</v>
          </cell>
          <cell r="D555">
            <v>3</v>
          </cell>
          <cell r="E555">
            <v>0.08</v>
          </cell>
          <cell r="H555">
            <v>-0.12000000000000001</v>
          </cell>
        </row>
        <row r="556">
          <cell r="A556" t="str">
            <v>1.5. Baudos ir delspinigiai</v>
          </cell>
          <cell r="B556">
            <v>2016</v>
          </cell>
          <cell r="D556">
            <v>3</v>
          </cell>
          <cell r="E556">
            <v>0</v>
          </cell>
          <cell r="H556">
            <v>-0.1</v>
          </cell>
        </row>
        <row r="557">
          <cell r="A557" t="str">
            <v>1.6. Asignavimai iš Lietuvos Respublikos valstybės biudžeto</v>
          </cell>
          <cell r="B557">
            <v>2016</v>
          </cell>
          <cell r="D557">
            <v>3</v>
          </cell>
          <cell r="E557">
            <v>17.3</v>
          </cell>
          <cell r="H557">
            <v>-0.19999999999999929</v>
          </cell>
        </row>
        <row r="558">
          <cell r="A558" t="str">
            <v>1.7. Atgautos į ankstesnių metų išlaidas perkeltos abejotinai atgautinos sumos</v>
          </cell>
          <cell r="B558">
            <v>2016</v>
          </cell>
          <cell r="D558">
            <v>3</v>
          </cell>
          <cell r="E558">
            <v>0</v>
          </cell>
          <cell r="H558">
            <v>0</v>
          </cell>
        </row>
        <row r="559">
          <cell r="A559" t="str">
            <v>1.8. Veiklos pajamos</v>
          </cell>
          <cell r="B559">
            <v>2016</v>
          </cell>
          <cell r="D559">
            <v>3</v>
          </cell>
          <cell r="E559">
            <v>0.5</v>
          </cell>
          <cell r="H559">
            <v>-0.7</v>
          </cell>
        </row>
        <row r="560">
          <cell r="A560" t="str">
            <v>1.9. Sveikatos draudimo įmokos nuo pašalpų ( 6 proc.)</v>
          </cell>
          <cell r="B560">
            <v>2016</v>
          </cell>
          <cell r="D560">
            <v>3</v>
          </cell>
          <cell r="E560">
            <v>0</v>
          </cell>
          <cell r="H560">
            <v>0</v>
          </cell>
        </row>
        <row r="561">
          <cell r="A561" t="str">
            <v>1.10. Lėšos už ES institucijų pensijų sistemoje įgytas pensines teises</v>
          </cell>
          <cell r="B561">
            <v>2016</v>
          </cell>
          <cell r="D561">
            <v>3</v>
          </cell>
          <cell r="E561">
            <v>0</v>
          </cell>
          <cell r="H561">
            <v>0</v>
          </cell>
        </row>
        <row r="562">
          <cell r="A562" t="str">
            <v>1.11. Pajamos iš investicinės veiklos</v>
          </cell>
          <cell r="B562">
            <v>2016</v>
          </cell>
          <cell r="D562">
            <v>3</v>
          </cell>
          <cell r="E562">
            <v>0</v>
          </cell>
          <cell r="H562">
            <v>0</v>
          </cell>
        </row>
        <row r="563">
          <cell r="A563" t="str">
            <v>1.1. Draudėjų valstybinio socialinio draudimo įmokos</v>
          </cell>
          <cell r="B563">
            <v>2016</v>
          </cell>
          <cell r="D563">
            <v>4</v>
          </cell>
          <cell r="E563">
            <v>242.9</v>
          </cell>
          <cell r="H563">
            <v>4.9000000000000057</v>
          </cell>
        </row>
        <row r="564">
          <cell r="A564" t="str">
            <v>1.2. Apdraustųjų valstybinio socialinio draudimo įmokos</v>
          </cell>
          <cell r="B564">
            <v>2016</v>
          </cell>
          <cell r="D564">
            <v>4</v>
          </cell>
          <cell r="E564">
            <v>25.6</v>
          </cell>
          <cell r="H564">
            <v>0.60000000000000142</v>
          </cell>
        </row>
        <row r="565">
          <cell r="A565" t="str">
            <v>1.3. Savarankiškai dirbančių asmenų valstybinio socialinio draudimo įmokos</v>
          </cell>
          <cell r="B565">
            <v>2016</v>
          </cell>
          <cell r="D565">
            <v>4</v>
          </cell>
          <cell r="E565">
            <v>21.6</v>
          </cell>
          <cell r="H565">
            <v>4.3000000000000007</v>
          </cell>
        </row>
        <row r="566">
          <cell r="A566" t="str">
            <v>1.4. Savanoriškojo valstybinio socialinio draudimo įmokos</v>
          </cell>
          <cell r="B566">
            <v>2016</v>
          </cell>
          <cell r="D566">
            <v>4</v>
          </cell>
          <cell r="E566">
            <v>0</v>
          </cell>
          <cell r="H566">
            <v>0</v>
          </cell>
        </row>
        <row r="567">
          <cell r="A567" t="str">
            <v>1.5. Baudos ir delspinigiai</v>
          </cell>
          <cell r="B567">
            <v>2016</v>
          </cell>
          <cell r="D567">
            <v>4</v>
          </cell>
          <cell r="E567">
            <v>0.1</v>
          </cell>
          <cell r="H567">
            <v>0</v>
          </cell>
        </row>
        <row r="568">
          <cell r="A568" t="str">
            <v>1.6. Asignavimai iš Lietuvos Respublikos valstybės biudžeto</v>
          </cell>
          <cell r="B568">
            <v>2016</v>
          </cell>
          <cell r="D568">
            <v>4</v>
          </cell>
          <cell r="E568">
            <v>0.1</v>
          </cell>
          <cell r="H568">
            <v>0</v>
          </cell>
        </row>
        <row r="569">
          <cell r="A569" t="str">
            <v>1.7. Atgautos į ankstesnių metų išlaidas perkeltos abejotinai atgautinos sumos</v>
          </cell>
          <cell r="B569">
            <v>2016</v>
          </cell>
          <cell r="D569">
            <v>4</v>
          </cell>
          <cell r="E569">
            <v>0</v>
          </cell>
          <cell r="H569">
            <v>0</v>
          </cell>
        </row>
        <row r="570">
          <cell r="A570" t="str">
            <v>1.8. Veiklos pajamos</v>
          </cell>
          <cell r="B570">
            <v>2016</v>
          </cell>
          <cell r="D570">
            <v>4</v>
          </cell>
          <cell r="E570">
            <v>0.6</v>
          </cell>
          <cell r="H570">
            <v>-0.50000000000000011</v>
          </cell>
        </row>
        <row r="571">
          <cell r="A571" t="str">
            <v>1.9. Sveikatos draudimo įmokos nuo pašalpų ( 6 proc.)</v>
          </cell>
          <cell r="B571">
            <v>2016</v>
          </cell>
          <cell r="D571">
            <v>4</v>
          </cell>
          <cell r="E571">
            <v>0</v>
          </cell>
          <cell r="H571">
            <v>0</v>
          </cell>
        </row>
        <row r="572">
          <cell r="A572" t="str">
            <v>1.10. Lėšos už ES institucijų pensijų sistemoje įgytas pensines teises</v>
          </cell>
          <cell r="B572">
            <v>2016</v>
          </cell>
          <cell r="D572">
            <v>4</v>
          </cell>
          <cell r="E572">
            <v>0</v>
          </cell>
          <cell r="H572">
            <v>0</v>
          </cell>
        </row>
        <row r="573">
          <cell r="A573" t="str">
            <v>1.11. Pajamos iš investicinės veiklos</v>
          </cell>
          <cell r="B573">
            <v>2016</v>
          </cell>
          <cell r="D573">
            <v>4</v>
          </cell>
          <cell r="E573">
            <v>0</v>
          </cell>
          <cell r="H573">
            <v>0</v>
          </cell>
        </row>
        <row r="574">
          <cell r="A574" t="str">
            <v>1.1. Draudėjų valstybinio socialinio draudimo įmokos</v>
          </cell>
          <cell r="B574">
            <v>2016</v>
          </cell>
          <cell r="D574">
            <v>5</v>
          </cell>
          <cell r="E574">
            <v>247.4</v>
          </cell>
          <cell r="H574">
            <v>8.4000000000000057</v>
          </cell>
        </row>
        <row r="575">
          <cell r="A575" t="str">
            <v>1.2. Apdraustųjų valstybinio socialinio draudimo įmokos</v>
          </cell>
          <cell r="B575">
            <v>2016</v>
          </cell>
          <cell r="D575">
            <v>5</v>
          </cell>
          <cell r="E575">
            <v>26.1</v>
          </cell>
          <cell r="H575">
            <v>1.1000000000000014</v>
          </cell>
        </row>
        <row r="576">
          <cell r="A576" t="str">
            <v>1.3. Savarankiškai dirbančių asmenų valstybinio socialinio draudimo įmokos</v>
          </cell>
          <cell r="B576">
            <v>2016</v>
          </cell>
          <cell r="D576">
            <v>5</v>
          </cell>
          <cell r="E576">
            <v>14.6</v>
          </cell>
          <cell r="H576">
            <v>3.5999999999999996</v>
          </cell>
        </row>
        <row r="577">
          <cell r="A577" t="str">
            <v>1.4. Savanoriškojo valstybinio socialinio draudimo įmokos</v>
          </cell>
          <cell r="B577">
            <v>2016</v>
          </cell>
          <cell r="D577">
            <v>5</v>
          </cell>
          <cell r="E577">
            <v>0</v>
          </cell>
          <cell r="H577">
            <v>0</v>
          </cell>
        </row>
        <row r="578">
          <cell r="A578" t="str">
            <v>1.5. Baudos ir delspinigiai</v>
          </cell>
          <cell r="B578">
            <v>2016</v>
          </cell>
          <cell r="D578">
            <v>5</v>
          </cell>
          <cell r="E578">
            <v>0</v>
          </cell>
          <cell r="H578">
            <v>-0.1</v>
          </cell>
        </row>
        <row r="579">
          <cell r="A579" t="str">
            <v>1.6. Asignavimai iš Lietuvos Respublikos valstybės biudžeto</v>
          </cell>
          <cell r="B579">
            <v>2016</v>
          </cell>
          <cell r="D579">
            <v>5</v>
          </cell>
          <cell r="E579">
            <v>0.2</v>
          </cell>
          <cell r="H579">
            <v>0</v>
          </cell>
        </row>
        <row r="580">
          <cell r="A580" t="str">
            <v>1.7. Atgautos į ankstesnių metų išlaidas perkeltos abejotinai atgautinos sumos</v>
          </cell>
          <cell r="B580">
            <v>2016</v>
          </cell>
          <cell r="D580">
            <v>5</v>
          </cell>
          <cell r="E580">
            <v>0</v>
          </cell>
          <cell r="H580">
            <v>0</v>
          </cell>
        </row>
        <row r="581">
          <cell r="A581" t="str">
            <v>1.8. Veiklos pajamos</v>
          </cell>
          <cell r="B581">
            <v>2016</v>
          </cell>
          <cell r="D581">
            <v>5</v>
          </cell>
          <cell r="E581">
            <v>1.4</v>
          </cell>
          <cell r="H581">
            <v>0.29999999999999982</v>
          </cell>
        </row>
        <row r="582">
          <cell r="A582" t="str">
            <v>1.9. Sveikatos draudimo įmokos nuo pašalpų ( 6 proc.)</v>
          </cell>
          <cell r="B582">
            <v>2016</v>
          </cell>
          <cell r="D582">
            <v>5</v>
          </cell>
          <cell r="E582">
            <v>0</v>
          </cell>
          <cell r="H582">
            <v>0</v>
          </cell>
        </row>
        <row r="583">
          <cell r="A583" t="str">
            <v>1.10. Lėšos už ES institucijų pensijų sistemoje įgytas pensines teises</v>
          </cell>
          <cell r="B583">
            <v>2016</v>
          </cell>
          <cell r="D583">
            <v>5</v>
          </cell>
          <cell r="E583">
            <v>0</v>
          </cell>
          <cell r="H583">
            <v>0</v>
          </cell>
        </row>
        <row r="584">
          <cell r="A584" t="str">
            <v>1.11. Pajamos iš investicinės veiklos</v>
          </cell>
          <cell r="B584">
            <v>2016</v>
          </cell>
          <cell r="D584">
            <v>5</v>
          </cell>
          <cell r="E584">
            <v>0</v>
          </cell>
          <cell r="H584">
            <v>0</v>
          </cell>
        </row>
        <row r="585">
          <cell r="A585" t="str">
            <v>1.1. Draudėjų valstybinio socialinio draudimo įmokos</v>
          </cell>
          <cell r="B585">
            <v>2016</v>
          </cell>
          <cell r="D585">
            <v>6</v>
          </cell>
          <cell r="E585">
            <v>267.10000000000002</v>
          </cell>
          <cell r="H585">
            <v>15.100000000000023</v>
          </cell>
        </row>
        <row r="586">
          <cell r="A586" t="str">
            <v>1.2. Apdraustųjų valstybinio socialinio draudimo įmokos</v>
          </cell>
          <cell r="B586">
            <v>2016</v>
          </cell>
          <cell r="D586">
            <v>6</v>
          </cell>
          <cell r="E586">
            <v>28.2</v>
          </cell>
          <cell r="H586">
            <v>1.3999999999999986</v>
          </cell>
        </row>
        <row r="587">
          <cell r="A587" t="str">
            <v>1.3. Savarankiškai dirbančių asmenų valstybinio socialinio draudimo įmokos</v>
          </cell>
          <cell r="B587">
            <v>2016</v>
          </cell>
          <cell r="D587">
            <v>6</v>
          </cell>
          <cell r="E587">
            <v>6.5</v>
          </cell>
          <cell r="H587">
            <v>-11.5</v>
          </cell>
        </row>
        <row r="588">
          <cell r="A588" t="str">
            <v>1.4. Savanoriškojo valstybinio socialinio draudimo įmokos</v>
          </cell>
          <cell r="B588">
            <v>2016</v>
          </cell>
          <cell r="D588">
            <v>6</v>
          </cell>
          <cell r="E588">
            <v>0.1</v>
          </cell>
          <cell r="H588">
            <v>0</v>
          </cell>
        </row>
        <row r="589">
          <cell r="A589" t="str">
            <v>1.5. Baudos ir delspinigiai</v>
          </cell>
          <cell r="B589">
            <v>2016</v>
          </cell>
          <cell r="D589">
            <v>6</v>
          </cell>
          <cell r="E589">
            <v>0.2</v>
          </cell>
          <cell r="H589">
            <v>0</v>
          </cell>
        </row>
        <row r="590">
          <cell r="A590" t="str">
            <v>1.6. Asignavimai iš Lietuvos Respublikos valstybės biudžeto</v>
          </cell>
          <cell r="B590">
            <v>2016</v>
          </cell>
          <cell r="D590">
            <v>6</v>
          </cell>
          <cell r="E590">
            <v>56.3</v>
          </cell>
          <cell r="H590">
            <v>-0.40000000000000568</v>
          </cell>
        </row>
        <row r="591">
          <cell r="A591" t="str">
            <v>1.7. Atgautos į ankstesnių metų išlaidas perkeltos abejotinai atgautinos sumos</v>
          </cell>
          <cell r="B591">
            <v>2016</v>
          </cell>
          <cell r="D591">
            <v>6</v>
          </cell>
          <cell r="E591">
            <v>0</v>
          </cell>
          <cell r="H591">
            <v>0</v>
          </cell>
        </row>
        <row r="592">
          <cell r="A592" t="str">
            <v>1.8. Veiklos pajamos</v>
          </cell>
          <cell r="B592">
            <v>2016</v>
          </cell>
          <cell r="D592">
            <v>6</v>
          </cell>
          <cell r="E592">
            <v>0.7</v>
          </cell>
          <cell r="H592">
            <v>-0.40000000000000013</v>
          </cell>
        </row>
        <row r="593">
          <cell r="A593" t="str">
            <v>1.9. Sveikatos draudimo įmokos nuo pašalpų ( 6 proc.)</v>
          </cell>
          <cell r="B593">
            <v>2016</v>
          </cell>
          <cell r="D593">
            <v>6</v>
          </cell>
          <cell r="E593">
            <v>0</v>
          </cell>
          <cell r="H593">
            <v>0</v>
          </cell>
        </row>
        <row r="594">
          <cell r="A594" t="str">
            <v>1.10. Lėšos už ES institucijų pensijų sistemoje įgytas pensines teises</v>
          </cell>
          <cell r="B594">
            <v>2016</v>
          </cell>
          <cell r="D594">
            <v>6</v>
          </cell>
          <cell r="E594">
            <v>0</v>
          </cell>
          <cell r="H594">
            <v>0</v>
          </cell>
        </row>
        <row r="595">
          <cell r="A595" t="str">
            <v>1.11. Pajamos iš investicinės veiklos</v>
          </cell>
          <cell r="B595">
            <v>2016</v>
          </cell>
          <cell r="D595">
            <v>6</v>
          </cell>
          <cell r="E595">
            <v>0</v>
          </cell>
          <cell r="H595">
            <v>0</v>
          </cell>
        </row>
        <row r="596">
          <cell r="A596" t="str">
            <v>1.1. Draudėjų valstybinio socialinio draudimo įmokos</v>
          </cell>
          <cell r="B596">
            <v>2016</v>
          </cell>
          <cell r="D596">
            <v>7</v>
          </cell>
          <cell r="E596">
            <v>252.5</v>
          </cell>
          <cell r="H596">
            <v>4.5</v>
          </cell>
        </row>
        <row r="597">
          <cell r="A597" t="str">
            <v>1.2. Apdraustųjų valstybinio socialinio draudimo įmokos</v>
          </cell>
          <cell r="B597">
            <v>2016</v>
          </cell>
          <cell r="D597">
            <v>7</v>
          </cell>
          <cell r="E597">
            <v>26.7</v>
          </cell>
          <cell r="H597">
            <v>0.69999999999999929</v>
          </cell>
        </row>
        <row r="598">
          <cell r="A598" t="str">
            <v>1.3. Savarankiškai dirbančių asmenų valstybinio socialinio draudimo įmokos</v>
          </cell>
          <cell r="B598">
            <v>2016</v>
          </cell>
          <cell r="D598">
            <v>7</v>
          </cell>
          <cell r="E598">
            <v>4.9000000000000004</v>
          </cell>
          <cell r="H598">
            <v>-3.0999999999999996</v>
          </cell>
        </row>
        <row r="599">
          <cell r="A599" t="str">
            <v>1.4. Savanoriškojo valstybinio socialinio draudimo įmokos</v>
          </cell>
          <cell r="B599">
            <v>2016</v>
          </cell>
          <cell r="D599">
            <v>7</v>
          </cell>
          <cell r="E599">
            <v>0</v>
          </cell>
          <cell r="H599">
            <v>0</v>
          </cell>
        </row>
        <row r="600">
          <cell r="A600" t="str">
            <v>1.5. Baudos ir delspinigiai</v>
          </cell>
          <cell r="B600">
            <v>2016</v>
          </cell>
          <cell r="D600">
            <v>7</v>
          </cell>
          <cell r="E600">
            <v>0.1</v>
          </cell>
          <cell r="H600">
            <v>0</v>
          </cell>
        </row>
        <row r="601">
          <cell r="A601" t="str">
            <v>1.6. Asignavimai iš Lietuvos Respublikos valstybės biudžeto</v>
          </cell>
          <cell r="B601">
            <v>2016</v>
          </cell>
          <cell r="D601">
            <v>7</v>
          </cell>
          <cell r="E601">
            <v>0</v>
          </cell>
          <cell r="H601">
            <v>-0.1</v>
          </cell>
        </row>
        <row r="602">
          <cell r="A602" t="str">
            <v>1.7. Atgautos į ankstesnių metų išlaidas perkeltos abejotinai atgautinos sumos</v>
          </cell>
          <cell r="B602">
            <v>2016</v>
          </cell>
          <cell r="D602">
            <v>7</v>
          </cell>
          <cell r="E602">
            <v>0</v>
          </cell>
          <cell r="H602">
            <v>0</v>
          </cell>
        </row>
        <row r="603">
          <cell r="A603" t="str">
            <v>1.8. Veiklos pajamos</v>
          </cell>
          <cell r="B603">
            <v>2016</v>
          </cell>
          <cell r="D603">
            <v>7</v>
          </cell>
          <cell r="E603">
            <v>1.7</v>
          </cell>
          <cell r="H603">
            <v>0.59999999999999987</v>
          </cell>
        </row>
        <row r="604">
          <cell r="A604" t="str">
            <v>1.9. Sveikatos draudimo įmokos nuo pašalpų ( 6 proc.)</v>
          </cell>
          <cell r="B604">
            <v>2016</v>
          </cell>
          <cell r="D604">
            <v>7</v>
          </cell>
          <cell r="E604">
            <v>0</v>
          </cell>
          <cell r="H604">
            <v>0</v>
          </cell>
        </row>
        <row r="605">
          <cell r="A605" t="str">
            <v>1.10. Lėšos už ES institucijų pensijų sistemoje įgytas pensines teises</v>
          </cell>
          <cell r="B605">
            <v>2016</v>
          </cell>
          <cell r="D605">
            <v>7</v>
          </cell>
          <cell r="E605">
            <v>0</v>
          </cell>
          <cell r="H605">
            <v>0</v>
          </cell>
        </row>
        <row r="606">
          <cell r="A606" t="str">
            <v>1.11. Pajamos iš investicinės veiklos</v>
          </cell>
          <cell r="B606">
            <v>2016</v>
          </cell>
          <cell r="D606">
            <v>7</v>
          </cell>
          <cell r="E606">
            <v>0</v>
          </cell>
          <cell r="H606">
            <v>0</v>
          </cell>
        </row>
        <row r="607">
          <cell r="A607" t="str">
            <v>1.1. Draudėjų valstybinio socialinio draudimo įmokos</v>
          </cell>
          <cell r="B607">
            <v>2016</v>
          </cell>
          <cell r="D607">
            <v>8</v>
          </cell>
          <cell r="E607">
            <v>244.4</v>
          </cell>
          <cell r="H607">
            <v>7.4000000000000057</v>
          </cell>
        </row>
        <row r="608">
          <cell r="A608" t="str">
            <v>1.2. Apdraustųjų valstybinio socialinio draudimo įmokos</v>
          </cell>
          <cell r="B608">
            <v>2016</v>
          </cell>
          <cell r="D608">
            <v>8</v>
          </cell>
          <cell r="E608">
            <v>25.8</v>
          </cell>
          <cell r="H608">
            <v>1.6999999999999993</v>
          </cell>
        </row>
        <row r="609">
          <cell r="A609" t="str">
            <v>1.3. Savarankiškai dirbančių asmenų valstybinio socialinio draudimo įmokos</v>
          </cell>
          <cell r="B609">
            <v>2016</v>
          </cell>
          <cell r="D609">
            <v>8</v>
          </cell>
          <cell r="E609">
            <v>4.0999999999999996</v>
          </cell>
          <cell r="H609">
            <v>-2</v>
          </cell>
        </row>
        <row r="610">
          <cell r="A610" t="str">
            <v>1.4. Savanoriškojo valstybinio socialinio draudimo įmokos</v>
          </cell>
          <cell r="B610">
            <v>2016</v>
          </cell>
          <cell r="D610">
            <v>8</v>
          </cell>
          <cell r="E610">
            <v>0</v>
          </cell>
          <cell r="H610">
            <v>0</v>
          </cell>
        </row>
        <row r="611">
          <cell r="A611" t="str">
            <v>1.5. Baudos ir delspinigiai</v>
          </cell>
          <cell r="B611">
            <v>2016</v>
          </cell>
          <cell r="D611">
            <v>8</v>
          </cell>
          <cell r="E611">
            <v>0.1</v>
          </cell>
          <cell r="H611">
            <v>0</v>
          </cell>
        </row>
        <row r="612">
          <cell r="A612" t="str">
            <v>1.6. Asignavimai iš Lietuvos Respublikos valstybės biudžeto</v>
          </cell>
          <cell r="B612">
            <v>2016</v>
          </cell>
          <cell r="D612">
            <v>8</v>
          </cell>
          <cell r="E612">
            <v>0.1</v>
          </cell>
          <cell r="H612">
            <v>-0.1</v>
          </cell>
        </row>
        <row r="613">
          <cell r="A613" t="str">
            <v>1.7. Atgautos į ankstesnių metų išlaidas perkeltos abejotinai atgautinos sumos</v>
          </cell>
          <cell r="B613">
            <v>2016</v>
          </cell>
          <cell r="D613">
            <v>8</v>
          </cell>
          <cell r="E613">
            <v>0</v>
          </cell>
          <cell r="H613">
            <v>0</v>
          </cell>
        </row>
        <row r="614">
          <cell r="A614" t="str">
            <v>1.8. Veiklos pajamos</v>
          </cell>
          <cell r="B614">
            <v>2016</v>
          </cell>
          <cell r="D614">
            <v>8</v>
          </cell>
          <cell r="E614">
            <v>0.5</v>
          </cell>
          <cell r="H614">
            <v>-0.60000000000000009</v>
          </cell>
        </row>
        <row r="615">
          <cell r="A615" t="str">
            <v>1.9. Sveikatos draudimo įmokos nuo pašalpų ( 6 proc.)</v>
          </cell>
          <cell r="B615">
            <v>2016</v>
          </cell>
          <cell r="D615">
            <v>8</v>
          </cell>
          <cell r="E615">
            <v>0</v>
          </cell>
          <cell r="H615">
            <v>0</v>
          </cell>
        </row>
        <row r="616">
          <cell r="A616" t="str">
            <v>1.10. Lėšos už ES institucijų pensijų sistemoje įgytas pensines teises</v>
          </cell>
          <cell r="B616">
            <v>2016</v>
          </cell>
          <cell r="D616">
            <v>8</v>
          </cell>
          <cell r="E616">
            <v>0</v>
          </cell>
          <cell r="H616">
            <v>0</v>
          </cell>
        </row>
        <row r="617">
          <cell r="A617" t="str">
            <v>1.11. Pajamos iš investicinės veiklos</v>
          </cell>
          <cell r="B617">
            <v>2016</v>
          </cell>
          <cell r="D617">
            <v>8</v>
          </cell>
          <cell r="E617">
            <v>0</v>
          </cell>
          <cell r="H617">
            <v>0</v>
          </cell>
        </row>
        <row r="618">
          <cell r="A618" t="str">
            <v>1.1. Draudėjų valstybinio socialinio draudimo įmokos</v>
          </cell>
          <cell r="B618">
            <v>2016</v>
          </cell>
          <cell r="D618">
            <v>9</v>
          </cell>
          <cell r="E618">
            <v>249.7</v>
          </cell>
          <cell r="H618">
            <v>11.699999999999989</v>
          </cell>
        </row>
        <row r="619">
          <cell r="A619" t="str">
            <v>1.2. Apdraustųjų valstybinio socialinio draudimo įmokos</v>
          </cell>
          <cell r="B619">
            <v>2016</v>
          </cell>
          <cell r="D619">
            <v>9</v>
          </cell>
          <cell r="E619">
            <v>26.3</v>
          </cell>
          <cell r="H619">
            <v>0.30000000000000071</v>
          </cell>
        </row>
        <row r="620">
          <cell r="A620" t="str">
            <v>1.3. Savarankiškai dirbančių asmenų valstybinio socialinio draudimo įmokos</v>
          </cell>
          <cell r="B620">
            <v>2016</v>
          </cell>
          <cell r="D620">
            <v>9</v>
          </cell>
          <cell r="E620">
            <v>4.3</v>
          </cell>
          <cell r="H620">
            <v>-1.7000000000000002</v>
          </cell>
        </row>
        <row r="621">
          <cell r="A621" t="str">
            <v>1.4. Savanoriškojo valstybinio socialinio draudimo įmokos</v>
          </cell>
          <cell r="B621">
            <v>2016</v>
          </cell>
          <cell r="D621">
            <v>9</v>
          </cell>
          <cell r="E621">
            <v>0</v>
          </cell>
          <cell r="H621">
            <v>-0.1</v>
          </cell>
        </row>
        <row r="622">
          <cell r="A622" t="str">
            <v>1.5. Baudos ir delspinigiai</v>
          </cell>
          <cell r="B622">
            <v>2016</v>
          </cell>
          <cell r="D622">
            <v>9</v>
          </cell>
          <cell r="E622">
            <v>0.1</v>
          </cell>
          <cell r="H622">
            <v>-0.1</v>
          </cell>
        </row>
        <row r="623">
          <cell r="A623" t="str">
            <v>1.6. Asignavimai iš Lietuvos Respublikos valstybės biudžeto</v>
          </cell>
          <cell r="B623">
            <v>2016</v>
          </cell>
          <cell r="D623">
            <v>9</v>
          </cell>
          <cell r="E623">
            <v>16.3</v>
          </cell>
          <cell r="H623">
            <v>-9.9999999999997868E-2</v>
          </cell>
        </row>
        <row r="624">
          <cell r="A624" t="str">
            <v>1.7. Atgautos į ankstesnių metų išlaidas perkeltos abejotinai atgautinos sumos</v>
          </cell>
          <cell r="B624">
            <v>2016</v>
          </cell>
          <cell r="D624">
            <v>9</v>
          </cell>
          <cell r="E624">
            <v>0</v>
          </cell>
          <cell r="H624">
            <v>0</v>
          </cell>
        </row>
        <row r="625">
          <cell r="A625" t="str">
            <v>1.8. Veiklos pajamos</v>
          </cell>
          <cell r="B625">
            <v>2016</v>
          </cell>
          <cell r="D625">
            <v>9</v>
          </cell>
          <cell r="E625">
            <v>0.7</v>
          </cell>
          <cell r="H625">
            <v>-0.7</v>
          </cell>
        </row>
        <row r="626">
          <cell r="A626" t="str">
            <v>1.9. Sveikatos draudimo įmokos nuo pašalpų ( 6 proc.)</v>
          </cell>
          <cell r="B626">
            <v>2016</v>
          </cell>
          <cell r="D626">
            <v>9</v>
          </cell>
          <cell r="E626">
            <v>0</v>
          </cell>
          <cell r="H626">
            <v>0</v>
          </cell>
        </row>
        <row r="627">
          <cell r="A627" t="str">
            <v>1.10. Lėšos už ES institucijų pensijų sistemoje įgytas pensines teises</v>
          </cell>
          <cell r="B627">
            <v>2016</v>
          </cell>
          <cell r="D627">
            <v>9</v>
          </cell>
          <cell r="E627">
            <v>0</v>
          </cell>
          <cell r="H627">
            <v>0</v>
          </cell>
        </row>
        <row r="628">
          <cell r="A628" t="str">
            <v>1.11. Pajamos iš investicinės veiklos</v>
          </cell>
          <cell r="B628">
            <v>2016</v>
          </cell>
          <cell r="D628">
            <v>9</v>
          </cell>
          <cell r="E628"/>
          <cell r="H628">
            <v>0</v>
          </cell>
        </row>
        <row r="629">
          <cell r="A629" t="str">
            <v>1.1. Draudėjų valstybinio socialinio draudimo įmokos</v>
          </cell>
          <cell r="B629">
            <v>2016</v>
          </cell>
          <cell r="D629">
            <v>10</v>
          </cell>
          <cell r="E629">
            <v>257.2</v>
          </cell>
          <cell r="H629">
            <v>17.199999999999989</v>
          </cell>
        </row>
        <row r="630">
          <cell r="A630" t="str">
            <v>1.2. Apdraustųjų valstybinio socialinio draudimo įmokos</v>
          </cell>
          <cell r="B630">
            <v>2016</v>
          </cell>
          <cell r="D630">
            <v>10</v>
          </cell>
          <cell r="E630">
            <v>27.2</v>
          </cell>
          <cell r="H630">
            <v>2.1999999999999993</v>
          </cell>
        </row>
        <row r="631">
          <cell r="A631" t="str">
            <v>1.3. Savarankiškai dirbančių asmenų valstybinio socialinio draudimo įmokos</v>
          </cell>
          <cell r="B631">
            <v>2016</v>
          </cell>
          <cell r="D631">
            <v>10</v>
          </cell>
          <cell r="E631">
            <v>4.2</v>
          </cell>
          <cell r="H631">
            <v>-1.5999999999999996</v>
          </cell>
        </row>
        <row r="632">
          <cell r="A632" t="str">
            <v>1.4. Savanoriškojo valstybinio socialinio draudimo įmokos</v>
          </cell>
          <cell r="B632">
            <v>2016</v>
          </cell>
          <cell r="D632">
            <v>10</v>
          </cell>
          <cell r="E632">
            <v>0</v>
          </cell>
          <cell r="H632">
            <v>0</v>
          </cell>
        </row>
        <row r="633">
          <cell r="A633" t="str">
            <v>1.5. Baudos ir delspinigiai</v>
          </cell>
          <cell r="B633">
            <v>2016</v>
          </cell>
          <cell r="D633">
            <v>10</v>
          </cell>
          <cell r="E633">
            <v>0.1</v>
          </cell>
          <cell r="H633">
            <v>0</v>
          </cell>
        </row>
        <row r="634">
          <cell r="A634" t="str">
            <v>1.6. Asignavimai iš Lietuvos Respublikos valstybės biudžeto</v>
          </cell>
          <cell r="B634">
            <v>2016</v>
          </cell>
          <cell r="D634">
            <v>10</v>
          </cell>
          <cell r="E634">
            <v>0.1</v>
          </cell>
          <cell r="H634">
            <v>0</v>
          </cell>
        </row>
        <row r="635">
          <cell r="A635" t="str">
            <v>1.7. Atgautos į ankstesnių metų išlaidas perkeltos abejotinai atgautinos sumos</v>
          </cell>
          <cell r="B635">
            <v>2016</v>
          </cell>
          <cell r="D635">
            <v>10</v>
          </cell>
          <cell r="E635">
            <v>0</v>
          </cell>
          <cell r="H635">
            <v>0</v>
          </cell>
        </row>
        <row r="636">
          <cell r="A636" t="str">
            <v>1.8. Veiklos pajamos</v>
          </cell>
          <cell r="B636">
            <v>2016</v>
          </cell>
          <cell r="D636">
            <v>10</v>
          </cell>
          <cell r="E636">
            <v>1.5</v>
          </cell>
          <cell r="H636">
            <v>0.39999999999999991</v>
          </cell>
        </row>
        <row r="637">
          <cell r="A637" t="str">
            <v>1.9. Sveikatos draudimo įmokos nuo pašalpų ( 6 proc.)</v>
          </cell>
          <cell r="B637">
            <v>2016</v>
          </cell>
          <cell r="D637">
            <v>10</v>
          </cell>
          <cell r="E637">
            <v>0</v>
          </cell>
          <cell r="H637">
            <v>0</v>
          </cell>
        </row>
        <row r="638">
          <cell r="A638" t="str">
            <v>1.10. Lėšos už ES institucijų pensijų sistemoje įgytas pensines teises</v>
          </cell>
          <cell r="B638">
            <v>2016</v>
          </cell>
          <cell r="D638">
            <v>10</v>
          </cell>
          <cell r="E638">
            <v>0</v>
          </cell>
          <cell r="H638">
            <v>0</v>
          </cell>
        </row>
        <row r="639">
          <cell r="A639" t="str">
            <v>1.11. Pajamos iš investicinės veiklos</v>
          </cell>
          <cell r="B639">
            <v>2016</v>
          </cell>
          <cell r="D639">
            <v>10</v>
          </cell>
          <cell r="E639">
            <v>0</v>
          </cell>
          <cell r="H639">
            <v>0</v>
          </cell>
        </row>
        <row r="640">
          <cell r="A640" t="str">
            <v>1.1. Draudėjų valstybinio socialinio draudimo įmokos</v>
          </cell>
          <cell r="B640">
            <v>2016</v>
          </cell>
          <cell r="D640">
            <v>11</v>
          </cell>
          <cell r="E640">
            <v>261</v>
          </cell>
          <cell r="H640">
            <v>18</v>
          </cell>
        </row>
        <row r="641">
          <cell r="A641" t="str">
            <v>1.2. Apdraustųjų valstybinio socialinio draudimo įmokos</v>
          </cell>
          <cell r="B641">
            <v>2016</v>
          </cell>
          <cell r="D641">
            <v>11</v>
          </cell>
          <cell r="E641">
            <v>27.6</v>
          </cell>
          <cell r="H641">
            <v>1.6000000000000014</v>
          </cell>
        </row>
        <row r="642">
          <cell r="A642" t="str">
            <v>1.3. Savarankiškai dirbančių asmenų valstybinio socialinio draudimo įmokos</v>
          </cell>
          <cell r="B642">
            <v>2016</v>
          </cell>
          <cell r="D642">
            <v>11</v>
          </cell>
          <cell r="E642">
            <v>3.5</v>
          </cell>
          <cell r="H642">
            <v>-1.5</v>
          </cell>
        </row>
        <row r="643">
          <cell r="A643" t="str">
            <v>1.4. Savanoriškojo valstybinio socialinio draudimo įmokos</v>
          </cell>
          <cell r="B643">
            <v>2016</v>
          </cell>
          <cell r="D643">
            <v>11</v>
          </cell>
          <cell r="E643">
            <v>0</v>
          </cell>
          <cell r="H643">
            <v>0</v>
          </cell>
        </row>
        <row r="644">
          <cell r="A644" t="str">
            <v>1.5. Baudos ir delspinigiai</v>
          </cell>
          <cell r="B644">
            <v>2016</v>
          </cell>
          <cell r="D644">
            <v>11</v>
          </cell>
          <cell r="E644">
            <v>0.1</v>
          </cell>
          <cell r="H644">
            <v>0</v>
          </cell>
        </row>
        <row r="645">
          <cell r="A645" t="str">
            <v>1.6. Asignavimai iš Lietuvos Respublikos valstybės biudžeto</v>
          </cell>
          <cell r="B645">
            <v>2016</v>
          </cell>
          <cell r="D645">
            <v>11</v>
          </cell>
          <cell r="E645">
            <v>0.1</v>
          </cell>
          <cell r="H645">
            <v>-0.1</v>
          </cell>
        </row>
        <row r="646">
          <cell r="A646" t="str">
            <v>1.7. Atgautos į ankstesnių metų išlaidas perkeltos abejotinai atgautinos sumos</v>
          </cell>
          <cell r="B646">
            <v>2016</v>
          </cell>
          <cell r="D646">
            <v>11</v>
          </cell>
          <cell r="E646">
            <v>0</v>
          </cell>
          <cell r="H646">
            <v>0</v>
          </cell>
        </row>
        <row r="647">
          <cell r="A647" t="str">
            <v>1.8. Veiklos pajamos</v>
          </cell>
          <cell r="B647">
            <v>2016</v>
          </cell>
          <cell r="D647">
            <v>11</v>
          </cell>
          <cell r="E647">
            <v>0.5</v>
          </cell>
          <cell r="H647">
            <v>-0.60000000000000009</v>
          </cell>
        </row>
        <row r="648">
          <cell r="A648" t="str">
            <v>1.9. Sveikatos draudimo įmokos nuo pašalpų ( 6 proc.)</v>
          </cell>
          <cell r="B648">
            <v>2016</v>
          </cell>
          <cell r="D648">
            <v>11</v>
          </cell>
          <cell r="E648">
            <v>0</v>
          </cell>
          <cell r="H648">
            <v>0</v>
          </cell>
        </row>
        <row r="649">
          <cell r="A649" t="str">
            <v>1.10. Lėšos už ES institucijų pensijų sistemoje įgytas pensines teises</v>
          </cell>
          <cell r="B649">
            <v>2016</v>
          </cell>
          <cell r="D649">
            <v>11</v>
          </cell>
          <cell r="E649">
            <v>0</v>
          </cell>
          <cell r="H649">
            <v>0</v>
          </cell>
        </row>
        <row r="650">
          <cell r="A650" t="str">
            <v>1.11. Pajamos iš investicinės veiklos</v>
          </cell>
          <cell r="B650">
            <v>2016</v>
          </cell>
          <cell r="D650">
            <v>11</v>
          </cell>
          <cell r="E650">
            <v>0</v>
          </cell>
          <cell r="H650">
            <v>0</v>
          </cell>
        </row>
        <row r="651">
          <cell r="A651" t="str">
            <v>1.1. Draudėjų valstybinio socialinio draudimo įmokos</v>
          </cell>
          <cell r="B651">
            <v>2016</v>
          </cell>
          <cell r="D651">
            <v>12</v>
          </cell>
          <cell r="E651">
            <v>337</v>
          </cell>
          <cell r="H651">
            <v>16.899999999999977</v>
          </cell>
        </row>
        <row r="652">
          <cell r="A652" t="str">
            <v>1.2. Apdraustųjų valstybinio socialinio draudimo įmokos</v>
          </cell>
          <cell r="B652">
            <v>2016</v>
          </cell>
          <cell r="D652">
            <v>12</v>
          </cell>
          <cell r="E652">
            <v>36.200000000000003</v>
          </cell>
          <cell r="H652">
            <v>2.4000000000000057</v>
          </cell>
        </row>
        <row r="653">
          <cell r="A653" t="str">
            <v>1.3. Savarankiškai dirbančių asmenų valstybinio socialinio draudimo įmokos</v>
          </cell>
          <cell r="B653">
            <v>2016</v>
          </cell>
          <cell r="D653">
            <v>12</v>
          </cell>
          <cell r="E653">
            <v>3.9</v>
          </cell>
          <cell r="H653">
            <v>-1.1999999999999997</v>
          </cell>
        </row>
        <row r="654">
          <cell r="A654" t="str">
            <v>1.4. Savanoriškojo valstybinio socialinio draudimo įmokos</v>
          </cell>
          <cell r="B654">
            <v>2016</v>
          </cell>
          <cell r="D654">
            <v>12</v>
          </cell>
          <cell r="E654">
            <v>0</v>
          </cell>
          <cell r="H654">
            <v>-0.3</v>
          </cell>
        </row>
        <row r="655">
          <cell r="A655" t="str">
            <v>1.5. Baudos ir delspinigiai</v>
          </cell>
          <cell r="B655">
            <v>2016</v>
          </cell>
          <cell r="D655">
            <v>12</v>
          </cell>
          <cell r="E655">
            <v>0.1</v>
          </cell>
          <cell r="H655">
            <v>0</v>
          </cell>
        </row>
        <row r="656">
          <cell r="A656" t="str">
            <v>1.6. Asignavimai iš Lietuvos Respublikos valstybės biudžeto</v>
          </cell>
          <cell r="B656">
            <v>2016</v>
          </cell>
          <cell r="D656">
            <v>12</v>
          </cell>
          <cell r="E656">
            <v>14.1</v>
          </cell>
          <cell r="H656">
            <v>-1.0999999999999996</v>
          </cell>
        </row>
        <row r="657">
          <cell r="A657" t="str">
            <v>1.7. Atgautos į ankstesnių metų išlaidas perkeltos abejotinai atgautinos sumos</v>
          </cell>
          <cell r="B657">
            <v>2016</v>
          </cell>
          <cell r="D657">
            <v>12</v>
          </cell>
          <cell r="E657">
            <v>0</v>
          </cell>
          <cell r="H657">
            <v>0</v>
          </cell>
        </row>
        <row r="658">
          <cell r="A658" t="str">
            <v>1.8. Veiklos pajamos</v>
          </cell>
          <cell r="B658">
            <v>2016</v>
          </cell>
          <cell r="D658">
            <v>12</v>
          </cell>
          <cell r="E658">
            <v>0.8</v>
          </cell>
          <cell r="H658">
            <v>-0.39999999999999991</v>
          </cell>
        </row>
        <row r="659">
          <cell r="A659" t="str">
            <v>1.9. Sveikatos draudimo įmokos nuo pašalpų ( 6 proc.)</v>
          </cell>
          <cell r="B659">
            <v>2016</v>
          </cell>
          <cell r="D659">
            <v>12</v>
          </cell>
          <cell r="E659">
            <v>0</v>
          </cell>
          <cell r="H659">
            <v>0</v>
          </cell>
        </row>
        <row r="660">
          <cell r="A660" t="str">
            <v>1.10. Lėšos už ES institucijų pensijų sistemoje įgytas pensines teises</v>
          </cell>
          <cell r="B660">
            <v>2016</v>
          </cell>
          <cell r="D660">
            <v>12</v>
          </cell>
          <cell r="E660">
            <v>0</v>
          </cell>
          <cell r="H660">
            <v>0</v>
          </cell>
        </row>
        <row r="661">
          <cell r="A661" t="str">
            <v>1.11. Pajamos iš investicinės veiklos</v>
          </cell>
          <cell r="B661">
            <v>2016</v>
          </cell>
          <cell r="D661">
            <v>12</v>
          </cell>
          <cell r="E661">
            <v>0</v>
          </cell>
          <cell r="H661">
            <v>-0.1</v>
          </cell>
        </row>
        <row r="662">
          <cell r="A662" t="str">
            <v>1.1. Draudėjų valstybinio socialinio draudimo įmokos</v>
          </cell>
          <cell r="B662">
            <v>2017</v>
          </cell>
          <cell r="D662">
            <v>1</v>
          </cell>
          <cell r="E662">
            <v>200</v>
          </cell>
          <cell r="H662">
            <v>13</v>
          </cell>
        </row>
        <row r="663">
          <cell r="A663" t="str">
            <v>1.2. Apdraustųjų valstybinio socialinio draudimo įmokos</v>
          </cell>
          <cell r="B663">
            <v>2017</v>
          </cell>
          <cell r="D663">
            <v>1</v>
          </cell>
          <cell r="E663">
            <v>21.1</v>
          </cell>
          <cell r="H663">
            <v>1.1000000000000014</v>
          </cell>
        </row>
        <row r="664">
          <cell r="A664" t="str">
            <v>1.3. Savarankiškai dirbančių asmenų valstybinio socialinio draudimo įmokos</v>
          </cell>
          <cell r="B664">
            <v>2017</v>
          </cell>
          <cell r="D664">
            <v>1</v>
          </cell>
          <cell r="E664">
            <v>6.1</v>
          </cell>
          <cell r="H664">
            <v>2.0999999999999996</v>
          </cell>
        </row>
        <row r="665">
          <cell r="A665" t="str">
            <v>1.4. Savanoriškojo valstybinio socialinio draudimo įmokos</v>
          </cell>
          <cell r="B665">
            <v>2017</v>
          </cell>
          <cell r="D665">
            <v>1</v>
          </cell>
          <cell r="E665">
            <v>0</v>
          </cell>
          <cell r="H665">
            <v>0</v>
          </cell>
        </row>
        <row r="666">
          <cell r="A666" t="str">
            <v>1.5. Baudos ir delspinigiai</v>
          </cell>
          <cell r="B666">
            <v>2017</v>
          </cell>
          <cell r="D666">
            <v>1</v>
          </cell>
          <cell r="E666">
            <v>0.1</v>
          </cell>
          <cell r="H666">
            <v>0</v>
          </cell>
        </row>
        <row r="667">
          <cell r="A667" t="str">
            <v>1.6. Asignavimai iš Lietuvos Respublikos valstybės biudžeto</v>
          </cell>
          <cell r="B667">
            <v>2017</v>
          </cell>
          <cell r="D667">
            <v>1</v>
          </cell>
          <cell r="E667">
            <v>0.1</v>
          </cell>
          <cell r="H667">
            <v>0</v>
          </cell>
        </row>
        <row r="668">
          <cell r="A668" t="str">
            <v>1.7. Atgautos į ankstesnių metų išlaidas perkeltos abejotinai atgautinos sumos</v>
          </cell>
          <cell r="B668">
            <v>2017</v>
          </cell>
          <cell r="D668">
            <v>1</v>
          </cell>
          <cell r="E668">
            <v>0</v>
          </cell>
          <cell r="H668">
            <v>0</v>
          </cell>
        </row>
        <row r="669">
          <cell r="A669" t="str">
            <v>1.8. Veiklos pajamos</v>
          </cell>
          <cell r="B669">
            <v>2017</v>
          </cell>
          <cell r="D669">
            <v>1</v>
          </cell>
          <cell r="E669">
            <v>0.9</v>
          </cell>
          <cell r="H669">
            <v>0</v>
          </cell>
        </row>
        <row r="670">
          <cell r="A670" t="str">
            <v>1.9. Sveikatos draudimo įmokos nuo pašalpų ( 6 proc.)</v>
          </cell>
          <cell r="B670">
            <v>2017</v>
          </cell>
          <cell r="D670">
            <v>1</v>
          </cell>
          <cell r="E670">
            <v>0</v>
          </cell>
          <cell r="H670">
            <v>0</v>
          </cell>
        </row>
        <row r="671">
          <cell r="A671" t="str">
            <v>1.10. Lėšos už ES institucijų pensijų sistemoje įgytas pensines teises</v>
          </cell>
          <cell r="B671">
            <v>2017</v>
          </cell>
          <cell r="D671">
            <v>1</v>
          </cell>
          <cell r="E671">
            <v>0</v>
          </cell>
          <cell r="H671">
            <v>0</v>
          </cell>
        </row>
        <row r="672">
          <cell r="A672" t="str">
            <v>1.11. Pajamos iš investicinės veiklos</v>
          </cell>
          <cell r="B672">
            <v>2017</v>
          </cell>
          <cell r="D672">
            <v>1</v>
          </cell>
          <cell r="E672">
            <v>0</v>
          </cell>
          <cell r="H672">
            <v>0</v>
          </cell>
        </row>
        <row r="673">
          <cell r="A673" t="str">
            <v>1.1. Draudėjų valstybinio socialinio draudimo įmokos</v>
          </cell>
          <cell r="B673">
            <v>2017</v>
          </cell>
          <cell r="D673">
            <v>2</v>
          </cell>
          <cell r="E673">
            <v>257.39999999999998</v>
          </cell>
          <cell r="H673">
            <v>13.399999999999977</v>
          </cell>
        </row>
        <row r="674">
          <cell r="A674" t="str">
            <v>1.2. Apdraustųjų valstybinio socialinio draudimo įmokos</v>
          </cell>
          <cell r="B674">
            <v>2017</v>
          </cell>
          <cell r="D674">
            <v>2</v>
          </cell>
          <cell r="E674">
            <v>26.9</v>
          </cell>
          <cell r="H674">
            <v>0.89999999999999858</v>
          </cell>
        </row>
        <row r="675">
          <cell r="A675" t="str">
            <v>1.3. Savarankiškai dirbančių asmenų valstybinio socialinio draudimo įmokos</v>
          </cell>
          <cell r="B675">
            <v>2017</v>
          </cell>
          <cell r="D675">
            <v>2</v>
          </cell>
          <cell r="E675">
            <v>3.7</v>
          </cell>
          <cell r="H675">
            <v>-0.89999999999999947</v>
          </cell>
        </row>
        <row r="676">
          <cell r="A676" t="str">
            <v>1.4. Savanoriškojo valstybinio socialinio draudimo įmokos</v>
          </cell>
          <cell r="B676">
            <v>2017</v>
          </cell>
          <cell r="D676">
            <v>2</v>
          </cell>
          <cell r="E676">
            <v>0</v>
          </cell>
          <cell r="H676">
            <v>0</v>
          </cell>
        </row>
        <row r="677">
          <cell r="A677" t="str">
            <v>1.5. Baudos ir delspinigiai</v>
          </cell>
          <cell r="B677">
            <v>2017</v>
          </cell>
          <cell r="D677">
            <v>2</v>
          </cell>
          <cell r="E677">
            <v>0.2</v>
          </cell>
          <cell r="H677">
            <v>0.1</v>
          </cell>
        </row>
        <row r="678">
          <cell r="A678" t="str">
            <v>1.6. Asignavimai iš Lietuvos Respublikos valstybės biudžeto</v>
          </cell>
          <cell r="B678">
            <v>2017</v>
          </cell>
          <cell r="D678">
            <v>2</v>
          </cell>
          <cell r="E678">
            <v>0.1</v>
          </cell>
          <cell r="H678">
            <v>-0.1</v>
          </cell>
        </row>
        <row r="679">
          <cell r="A679" t="str">
            <v>1.7. Atgautos į ankstesnių metų išlaidas perkeltos abejotinai atgautinos sumos</v>
          </cell>
          <cell r="B679">
            <v>2017</v>
          </cell>
          <cell r="D679">
            <v>2</v>
          </cell>
          <cell r="E679">
            <v>0</v>
          </cell>
          <cell r="H679">
            <v>0</v>
          </cell>
        </row>
        <row r="680">
          <cell r="A680" t="str">
            <v>1.8. Veiklos pajamos</v>
          </cell>
          <cell r="B680">
            <v>2017</v>
          </cell>
          <cell r="D680">
            <v>2</v>
          </cell>
          <cell r="E680">
            <v>0.8</v>
          </cell>
          <cell r="H680">
            <v>-9.9999999999999978E-2</v>
          </cell>
        </row>
        <row r="681">
          <cell r="A681" t="str">
            <v>1.9. Sveikatos draudimo įmokos nuo pašalpų ( 6 proc.)</v>
          </cell>
          <cell r="B681">
            <v>2017</v>
          </cell>
          <cell r="D681">
            <v>2</v>
          </cell>
          <cell r="E681">
            <v>0</v>
          </cell>
          <cell r="H681">
            <v>0</v>
          </cell>
        </row>
        <row r="682">
          <cell r="A682" t="str">
            <v>1.10. Lėšos už ES institucijų pensijų sistemoje įgytas pensines teises</v>
          </cell>
          <cell r="B682">
            <v>2017</v>
          </cell>
          <cell r="D682">
            <v>2</v>
          </cell>
          <cell r="E682">
            <v>0</v>
          </cell>
          <cell r="H682">
            <v>0</v>
          </cell>
        </row>
        <row r="683">
          <cell r="A683" t="str">
            <v>1.11. Pajamos iš investicinės veiklos</v>
          </cell>
          <cell r="B683">
            <v>2017</v>
          </cell>
          <cell r="D683">
            <v>2</v>
          </cell>
          <cell r="E683">
            <v>0</v>
          </cell>
          <cell r="H683">
            <v>0</v>
          </cell>
        </row>
        <row r="684">
          <cell r="A684" t="str">
            <v>1.1. Draudėjų valstybinio socialinio draudimo įmokos</v>
          </cell>
          <cell r="B684">
            <v>2017</v>
          </cell>
          <cell r="D684">
            <v>3</v>
          </cell>
          <cell r="E684">
            <v>256.7</v>
          </cell>
          <cell r="H684">
            <v>8.2999999999999829</v>
          </cell>
        </row>
        <row r="685">
          <cell r="A685" t="str">
            <v>1.2. Apdraustųjų valstybinio socialinio draudimo įmokos</v>
          </cell>
          <cell r="B685">
            <v>2017</v>
          </cell>
          <cell r="D685">
            <v>3</v>
          </cell>
          <cell r="E685">
            <v>26.9</v>
          </cell>
          <cell r="H685">
            <v>1.8999999999999986</v>
          </cell>
        </row>
        <row r="686">
          <cell r="A686" t="str">
            <v>1.3. Savarankiškai dirbančių asmenų valstybinio socialinio draudimo įmokos</v>
          </cell>
          <cell r="B686">
            <v>2017</v>
          </cell>
          <cell r="D686">
            <v>3</v>
          </cell>
          <cell r="E686">
            <v>6.3</v>
          </cell>
          <cell r="H686">
            <v>-2.0000000000000009</v>
          </cell>
        </row>
        <row r="687">
          <cell r="A687" t="str">
            <v>1.4. Savanoriškojo valstybinio socialinio draudimo įmokos</v>
          </cell>
          <cell r="B687">
            <v>2017</v>
          </cell>
          <cell r="D687">
            <v>3</v>
          </cell>
          <cell r="E687">
            <v>0</v>
          </cell>
          <cell r="H687">
            <v>0</v>
          </cell>
        </row>
        <row r="688">
          <cell r="A688" t="str">
            <v>1.5. Baudos ir delspinigiai</v>
          </cell>
          <cell r="B688">
            <v>2017</v>
          </cell>
          <cell r="D688">
            <v>3</v>
          </cell>
          <cell r="E688">
            <v>0</v>
          </cell>
          <cell r="H688">
            <v>-0.2</v>
          </cell>
        </row>
        <row r="689">
          <cell r="A689" t="str">
            <v>1.6. Asignavimai iš Lietuvos Respublikos valstybės biudžeto</v>
          </cell>
          <cell r="B689">
            <v>2017</v>
          </cell>
          <cell r="D689">
            <v>3</v>
          </cell>
          <cell r="E689">
            <v>81.599999999999994</v>
          </cell>
          <cell r="H689">
            <v>-0.20000000000000284</v>
          </cell>
        </row>
        <row r="690">
          <cell r="A690" t="str">
            <v>1.7. Atgautos į ankstesnių metų išlaidas perkeltos abejotinai atgautinos sumos</v>
          </cell>
          <cell r="B690">
            <v>2017</v>
          </cell>
          <cell r="D690">
            <v>3</v>
          </cell>
          <cell r="E690">
            <v>0</v>
          </cell>
          <cell r="H690">
            <v>0</v>
          </cell>
        </row>
        <row r="691">
          <cell r="A691" t="str">
            <v>1.8. Veiklos pajamos</v>
          </cell>
          <cell r="B691">
            <v>2017</v>
          </cell>
          <cell r="D691">
            <v>3</v>
          </cell>
          <cell r="E691">
            <v>1.6</v>
          </cell>
          <cell r="H691">
            <v>0.5</v>
          </cell>
        </row>
        <row r="692">
          <cell r="A692" t="str">
            <v>1.9. Sveikatos draudimo įmokos nuo pašalpų ( 6 proc.)</v>
          </cell>
          <cell r="B692">
            <v>2017</v>
          </cell>
          <cell r="D692">
            <v>3</v>
          </cell>
          <cell r="E692">
            <v>0</v>
          </cell>
          <cell r="H692">
            <v>0</v>
          </cell>
        </row>
        <row r="693">
          <cell r="A693" t="str">
            <v>1.10. Lėšos už ES institucijų pensijų sistemoje įgytas pensines teises</v>
          </cell>
          <cell r="B693">
            <v>2017</v>
          </cell>
          <cell r="D693">
            <v>3</v>
          </cell>
          <cell r="E693">
            <v>0</v>
          </cell>
          <cell r="H693">
            <v>0</v>
          </cell>
        </row>
        <row r="694">
          <cell r="A694" t="str">
            <v>1.11. Pajamos iš investicinės veiklos</v>
          </cell>
          <cell r="B694">
            <v>2017</v>
          </cell>
          <cell r="D694">
            <v>3</v>
          </cell>
          <cell r="E694">
            <v>0</v>
          </cell>
          <cell r="H694">
            <v>0</v>
          </cell>
        </row>
        <row r="695">
          <cell r="A695" t="str">
            <v>1.1. Draudėjų valstybinio socialinio draudimo įmokos</v>
          </cell>
          <cell r="B695">
            <v>2017</v>
          </cell>
          <cell r="D695">
            <v>4</v>
          </cell>
          <cell r="E695">
            <v>271.7</v>
          </cell>
          <cell r="H695">
            <v>5.3000000000000114</v>
          </cell>
        </row>
        <row r="696">
          <cell r="A696" t="str">
            <v>1.2. Apdraustųjų valstybinio socialinio draudimo įmokos</v>
          </cell>
          <cell r="B696">
            <v>2017</v>
          </cell>
          <cell r="D696">
            <v>4</v>
          </cell>
          <cell r="E696">
            <v>28.5</v>
          </cell>
          <cell r="H696">
            <v>0.5</v>
          </cell>
        </row>
        <row r="697">
          <cell r="A697" t="str">
            <v>1.3. Savarankiškai dirbančių asmenų valstybinio socialinio draudimo įmokos</v>
          </cell>
          <cell r="B697">
            <v>2017</v>
          </cell>
          <cell r="D697">
            <v>4</v>
          </cell>
          <cell r="E697">
            <v>23</v>
          </cell>
          <cell r="H697">
            <v>9</v>
          </cell>
        </row>
        <row r="698">
          <cell r="A698" t="str">
            <v>1.4. Savanoriškojo valstybinio socialinio draudimo įmokos</v>
          </cell>
          <cell r="B698">
            <v>2017</v>
          </cell>
          <cell r="D698">
            <v>4</v>
          </cell>
          <cell r="E698">
            <v>0</v>
          </cell>
          <cell r="H698">
            <v>0</v>
          </cell>
        </row>
        <row r="699">
          <cell r="A699" t="str">
            <v>1.5. Baudos ir delspinigiai</v>
          </cell>
          <cell r="B699">
            <v>2017</v>
          </cell>
          <cell r="D699">
            <v>4</v>
          </cell>
          <cell r="E699">
            <v>0.2</v>
          </cell>
          <cell r="H699">
            <v>0.1</v>
          </cell>
        </row>
        <row r="700">
          <cell r="A700" t="str">
            <v>1.6. Asignavimai iš Lietuvos Respublikos valstybės biudžeto</v>
          </cell>
          <cell r="B700">
            <v>2017</v>
          </cell>
          <cell r="D700">
            <v>4</v>
          </cell>
          <cell r="E700">
            <v>0.1</v>
          </cell>
          <cell r="H700">
            <v>0</v>
          </cell>
        </row>
        <row r="701">
          <cell r="A701" t="str">
            <v>1.7. Atgautos į ankstesnių metų išlaidas perkeltos abejotinai atgautinos sumos</v>
          </cell>
          <cell r="B701">
            <v>2017</v>
          </cell>
          <cell r="D701">
            <v>4</v>
          </cell>
          <cell r="E701">
            <v>0</v>
          </cell>
          <cell r="H701">
            <v>0</v>
          </cell>
        </row>
        <row r="702">
          <cell r="A702" t="str">
            <v>1.8. Veiklos pajamos</v>
          </cell>
          <cell r="B702">
            <v>2017</v>
          </cell>
          <cell r="D702">
            <v>4</v>
          </cell>
          <cell r="E702">
            <v>1.5</v>
          </cell>
          <cell r="H702">
            <v>0.5</v>
          </cell>
        </row>
        <row r="703">
          <cell r="A703" t="str">
            <v>1.9. Sveikatos draudimo įmokos nuo pašalpų ( 6 proc.)</v>
          </cell>
          <cell r="B703">
            <v>2017</v>
          </cell>
          <cell r="D703">
            <v>4</v>
          </cell>
          <cell r="E703">
            <v>0</v>
          </cell>
          <cell r="H703">
            <v>0</v>
          </cell>
        </row>
        <row r="704">
          <cell r="A704" t="str">
            <v>1.10. Lėšos už ES institucijų pensijų sistemoje įgytas pensines teises</v>
          </cell>
          <cell r="B704">
            <v>2017</v>
          </cell>
          <cell r="D704">
            <v>4</v>
          </cell>
          <cell r="E704">
            <v>0</v>
          </cell>
          <cell r="H704">
            <v>0</v>
          </cell>
        </row>
        <row r="705">
          <cell r="A705" t="str">
            <v>1.11. Pajamos iš investicinės veiklos</v>
          </cell>
          <cell r="B705">
            <v>2017</v>
          </cell>
          <cell r="D705">
            <v>4</v>
          </cell>
          <cell r="E705">
            <v>0</v>
          </cell>
          <cell r="H705">
            <v>0</v>
          </cell>
        </row>
        <row r="706">
          <cell r="A706" t="str">
            <v>1.1. Draudėjų valstybinio socialinio draudimo įmokos</v>
          </cell>
          <cell r="B706">
            <v>2017</v>
          </cell>
          <cell r="D706">
            <v>5</v>
          </cell>
          <cell r="E706">
            <v>278</v>
          </cell>
          <cell r="H706">
            <v>9.1000000000000227</v>
          </cell>
        </row>
        <row r="707">
          <cell r="A707" t="str">
            <v>1.2. Apdraustųjų valstybinio socialinio draudimo įmokos</v>
          </cell>
          <cell r="B707">
            <v>2017</v>
          </cell>
          <cell r="D707">
            <v>5</v>
          </cell>
          <cell r="E707">
            <v>29.2</v>
          </cell>
          <cell r="H707">
            <v>0.19999999999999929</v>
          </cell>
        </row>
        <row r="708">
          <cell r="A708" t="str">
            <v>1.3. Savarankiškai dirbančių asmenų valstybinio socialinio draudimo įmokos</v>
          </cell>
          <cell r="B708">
            <v>2017</v>
          </cell>
          <cell r="D708">
            <v>5</v>
          </cell>
          <cell r="E708">
            <v>16.3</v>
          </cell>
          <cell r="H708">
            <v>2.2000000000000011</v>
          </cell>
        </row>
        <row r="709">
          <cell r="A709" t="str">
            <v>1.4. Savanoriškojo valstybinio socialinio draudimo įmokos</v>
          </cell>
          <cell r="B709">
            <v>2017</v>
          </cell>
          <cell r="D709">
            <v>5</v>
          </cell>
          <cell r="E709">
            <v>0</v>
          </cell>
          <cell r="H709">
            <v>0</v>
          </cell>
        </row>
        <row r="710">
          <cell r="A710" t="str">
            <v>1.5. Baudos ir delspinigiai</v>
          </cell>
          <cell r="B710">
            <v>2017</v>
          </cell>
          <cell r="D710">
            <v>5</v>
          </cell>
          <cell r="E710">
            <v>0.1</v>
          </cell>
          <cell r="H710">
            <v>0</v>
          </cell>
        </row>
        <row r="711">
          <cell r="A711" t="str">
            <v>1.6. Asignavimai iš Lietuvos Respublikos valstybės biudžeto</v>
          </cell>
          <cell r="B711">
            <v>2017</v>
          </cell>
          <cell r="D711">
            <v>5</v>
          </cell>
          <cell r="E711">
            <v>0.1</v>
          </cell>
          <cell r="H711">
            <v>-0.1</v>
          </cell>
        </row>
        <row r="712">
          <cell r="A712" t="str">
            <v>1.7. Atgautos į ankstesnių metų išlaidas perkeltos abejotinai atgautinos sumos</v>
          </cell>
          <cell r="B712">
            <v>2017</v>
          </cell>
          <cell r="D712">
            <v>5</v>
          </cell>
          <cell r="E712">
            <v>0</v>
          </cell>
          <cell r="H712">
            <v>0</v>
          </cell>
        </row>
        <row r="713">
          <cell r="A713" t="str">
            <v>1.8. Veiklos pajamos</v>
          </cell>
          <cell r="B713">
            <v>2017</v>
          </cell>
          <cell r="D713">
            <v>5</v>
          </cell>
          <cell r="E713">
            <v>0.5</v>
          </cell>
          <cell r="H713">
            <v>-0.4</v>
          </cell>
        </row>
        <row r="714">
          <cell r="A714" t="str">
            <v>1.9. Sveikatos draudimo įmokos nuo pašalpų ( 6 proc.)</v>
          </cell>
          <cell r="B714">
            <v>2017</v>
          </cell>
          <cell r="D714">
            <v>5</v>
          </cell>
          <cell r="E714">
            <v>0</v>
          </cell>
          <cell r="H714">
            <v>0</v>
          </cell>
        </row>
        <row r="715">
          <cell r="A715" t="str">
            <v>1.10. Lėšos už ES institucijų pensijų sistemoje įgytas pensines teises</v>
          </cell>
          <cell r="B715">
            <v>2017</v>
          </cell>
          <cell r="D715">
            <v>5</v>
          </cell>
          <cell r="E715">
            <v>0</v>
          </cell>
          <cell r="H715">
            <v>0</v>
          </cell>
        </row>
        <row r="716">
          <cell r="A716" t="str">
            <v>1.11. Pajamos iš investicinės veiklos</v>
          </cell>
          <cell r="B716">
            <v>2017</v>
          </cell>
          <cell r="D716">
            <v>5</v>
          </cell>
          <cell r="E716">
            <v>0</v>
          </cell>
          <cell r="H716">
            <v>0</v>
          </cell>
        </row>
        <row r="717">
          <cell r="A717" t="str">
            <v>1.1. Draudėjų valstybinio socialinio draudimo įmokos</v>
          </cell>
          <cell r="B717">
            <v>2017</v>
          </cell>
          <cell r="D717">
            <v>6</v>
          </cell>
          <cell r="E717">
            <v>290.60000000000002</v>
          </cell>
          <cell r="H717">
            <v>11.200000000000045</v>
          </cell>
        </row>
        <row r="718">
          <cell r="A718" t="str">
            <v>1.2. Apdraustųjų valstybinio socialinio draudimo įmokos</v>
          </cell>
          <cell r="B718">
            <v>2017</v>
          </cell>
          <cell r="D718">
            <v>6</v>
          </cell>
          <cell r="E718">
            <v>30.6</v>
          </cell>
          <cell r="H718">
            <v>2.1000000000000014</v>
          </cell>
        </row>
        <row r="719">
          <cell r="A719" t="str">
            <v>1.3. Savarankiškai dirbančių asmenų valstybinio socialinio draudimo įmokos</v>
          </cell>
          <cell r="B719">
            <v>2017</v>
          </cell>
          <cell r="D719">
            <v>6</v>
          </cell>
          <cell r="E719">
            <v>6.2</v>
          </cell>
          <cell r="H719">
            <v>-9.1000000000000014</v>
          </cell>
        </row>
        <row r="720">
          <cell r="A720" t="str">
            <v>1.4. Savanoriškojo valstybinio socialinio draudimo įmokos</v>
          </cell>
          <cell r="B720">
            <v>2017</v>
          </cell>
          <cell r="D720">
            <v>6</v>
          </cell>
          <cell r="E720">
            <v>0</v>
          </cell>
          <cell r="H720">
            <v>0</v>
          </cell>
        </row>
        <row r="721">
          <cell r="A721" t="str">
            <v>1.5. Baudos ir delspinigiai</v>
          </cell>
          <cell r="B721">
            <v>2017</v>
          </cell>
          <cell r="D721">
            <v>6</v>
          </cell>
          <cell r="E721">
            <v>0</v>
          </cell>
          <cell r="H721">
            <v>-0.3</v>
          </cell>
        </row>
        <row r="722">
          <cell r="A722" t="str">
            <v>1.6. Asignavimai iš Lietuvos Respublikos valstybės biudžeto</v>
          </cell>
          <cell r="B722">
            <v>2017</v>
          </cell>
          <cell r="D722">
            <v>6</v>
          </cell>
          <cell r="E722">
            <v>0.1</v>
          </cell>
          <cell r="H722">
            <v>-0.1</v>
          </cell>
        </row>
        <row r="723">
          <cell r="A723" t="str">
            <v>1.7. Atgautos į ankstesnių metų išlaidas perkeltos abejotinai atgautinos sumos</v>
          </cell>
          <cell r="B723">
            <v>2017</v>
          </cell>
          <cell r="D723">
            <v>6</v>
          </cell>
          <cell r="E723">
            <v>0</v>
          </cell>
          <cell r="H723">
            <v>0</v>
          </cell>
        </row>
        <row r="724">
          <cell r="A724" t="str">
            <v>1.8. Veiklos pajamos</v>
          </cell>
          <cell r="B724">
            <v>2017</v>
          </cell>
          <cell r="D724">
            <v>6</v>
          </cell>
          <cell r="E724">
            <v>0.7</v>
          </cell>
          <cell r="H724">
            <v>0</v>
          </cell>
        </row>
        <row r="725">
          <cell r="A725" t="str">
            <v>1.9. Sveikatos draudimo įmokos nuo pašalpų ( 6 proc.)</v>
          </cell>
          <cell r="B725">
            <v>2017</v>
          </cell>
          <cell r="D725">
            <v>6</v>
          </cell>
          <cell r="E725">
            <v>0</v>
          </cell>
          <cell r="H725">
            <v>0</v>
          </cell>
        </row>
        <row r="726">
          <cell r="A726" t="str">
            <v>1.10. Lėšos už ES institucijų pensijų sistemoje įgytas pensines teises</v>
          </cell>
          <cell r="B726">
            <v>2017</v>
          </cell>
          <cell r="D726">
            <v>6</v>
          </cell>
          <cell r="E726">
            <v>0</v>
          </cell>
          <cell r="H726">
            <v>0</v>
          </cell>
        </row>
        <row r="727">
          <cell r="A727" t="str">
            <v>1.11. Pajamos iš investicinės veiklos</v>
          </cell>
          <cell r="B727">
            <v>2017</v>
          </cell>
          <cell r="D727">
            <v>6</v>
          </cell>
          <cell r="E727">
            <v>0</v>
          </cell>
          <cell r="H727">
            <v>0</v>
          </cell>
        </row>
        <row r="728">
          <cell r="A728" t="str">
            <v>1.1. Draudėjų valstybinio socialinio draudimo įmokos</v>
          </cell>
          <cell r="B728">
            <v>2017</v>
          </cell>
          <cell r="D728">
            <v>7</v>
          </cell>
          <cell r="E728">
            <v>284.3</v>
          </cell>
          <cell r="H728">
            <v>19</v>
          </cell>
        </row>
        <row r="729">
          <cell r="A729" t="str">
            <v>1.2. Apdraustųjų valstybinio socialinio draudimo įmokos</v>
          </cell>
          <cell r="B729">
            <v>2017</v>
          </cell>
          <cell r="D729">
            <v>7</v>
          </cell>
          <cell r="E729">
            <v>29.9</v>
          </cell>
          <cell r="H729">
            <v>1.8999999999999986</v>
          </cell>
        </row>
        <row r="730">
          <cell r="A730" t="str">
            <v>1.3. Savarankiškai dirbančių asmenų valstybinio socialinio draudimo įmokos</v>
          </cell>
          <cell r="B730">
            <v>2017</v>
          </cell>
          <cell r="D730">
            <v>7</v>
          </cell>
          <cell r="E730">
            <v>5</v>
          </cell>
          <cell r="H730">
            <v>-14</v>
          </cell>
        </row>
        <row r="731">
          <cell r="A731" t="str">
            <v>1.4. Savanoriškojo valstybinio socialinio draudimo įmokos</v>
          </cell>
          <cell r="B731">
            <v>2017</v>
          </cell>
          <cell r="D731">
            <v>7</v>
          </cell>
          <cell r="E731">
            <v>0</v>
          </cell>
          <cell r="H731">
            <v>0</v>
          </cell>
        </row>
        <row r="732">
          <cell r="A732" t="str">
            <v>1.5. Baudos ir delspinigiai</v>
          </cell>
          <cell r="B732">
            <v>2017</v>
          </cell>
          <cell r="D732">
            <v>7</v>
          </cell>
          <cell r="E732">
            <v>0.1</v>
          </cell>
          <cell r="H732">
            <v>0</v>
          </cell>
        </row>
        <row r="733">
          <cell r="A733" t="str">
            <v>1.6. Asignavimai iš Lietuvos Respublikos valstybės biudžeto</v>
          </cell>
          <cell r="B733">
            <v>2017</v>
          </cell>
          <cell r="D733">
            <v>7</v>
          </cell>
          <cell r="E733">
            <v>9.9</v>
          </cell>
          <cell r="H733">
            <v>0</v>
          </cell>
        </row>
        <row r="734">
          <cell r="A734" t="str">
            <v>1.7. Atgautos į ankstesnių metų išlaidas perkeltos abejotinai atgautinos sumos</v>
          </cell>
          <cell r="B734">
            <v>2017</v>
          </cell>
          <cell r="D734">
            <v>7</v>
          </cell>
          <cell r="E734">
            <v>0</v>
          </cell>
          <cell r="H734">
            <v>0</v>
          </cell>
        </row>
        <row r="735">
          <cell r="A735" t="str">
            <v>1.8. Veiklos pajamos</v>
          </cell>
          <cell r="B735">
            <v>2017</v>
          </cell>
          <cell r="D735">
            <v>7</v>
          </cell>
          <cell r="E735">
            <v>0.5</v>
          </cell>
          <cell r="H735">
            <v>-0.5</v>
          </cell>
        </row>
        <row r="736">
          <cell r="A736" t="str">
            <v>1.9. Sveikatos draudimo įmokos nuo pašalpų ( 6 proc.)</v>
          </cell>
          <cell r="B736">
            <v>2017</v>
          </cell>
          <cell r="D736">
            <v>7</v>
          </cell>
          <cell r="E736">
            <v>0</v>
          </cell>
          <cell r="H736">
            <v>0</v>
          </cell>
        </row>
        <row r="737">
          <cell r="A737" t="str">
            <v>1.10. Lėšos už ES institucijų pensijų sistemoje įgytas pensines teises</v>
          </cell>
          <cell r="B737">
            <v>2017</v>
          </cell>
          <cell r="D737">
            <v>7</v>
          </cell>
          <cell r="E737">
            <v>0</v>
          </cell>
          <cell r="H737">
            <v>0</v>
          </cell>
        </row>
        <row r="738">
          <cell r="A738" t="str">
            <v>1.11. Pajamos iš investicinės veiklos</v>
          </cell>
          <cell r="B738">
            <v>2017</v>
          </cell>
          <cell r="D738">
            <v>7</v>
          </cell>
          <cell r="E738">
            <v>0</v>
          </cell>
          <cell r="H738">
            <v>0</v>
          </cell>
        </row>
        <row r="739">
          <cell r="A739" t="str">
            <v>1.1. Draudėjų valstybinio socialinio draudimo įmokos</v>
          </cell>
          <cell r="B739">
            <v>2017</v>
          </cell>
          <cell r="D739">
            <v>8</v>
          </cell>
          <cell r="E739">
            <v>265.7</v>
          </cell>
          <cell r="H739">
            <v>2.6999999999999886</v>
          </cell>
        </row>
        <row r="740">
          <cell r="A740" t="str">
            <v>1.2. Apdraustųjų valstybinio socialinio draudimo įmokos</v>
          </cell>
          <cell r="B740">
            <v>2017</v>
          </cell>
          <cell r="D740">
            <v>8</v>
          </cell>
          <cell r="E740">
            <v>28.5</v>
          </cell>
          <cell r="H740">
            <v>0.5</v>
          </cell>
        </row>
        <row r="741">
          <cell r="A741" t="str">
            <v>1.3. Savarankiškai dirbančių asmenų valstybinio socialinio draudimo įmokos</v>
          </cell>
          <cell r="B741">
            <v>2017</v>
          </cell>
          <cell r="D741">
            <v>8</v>
          </cell>
          <cell r="E741">
            <v>4.2</v>
          </cell>
          <cell r="H741">
            <v>-3.8999999999999995</v>
          </cell>
        </row>
        <row r="742">
          <cell r="A742" t="str">
            <v>1.4. Savanoriškojo valstybinio socialinio draudimo įmokos</v>
          </cell>
          <cell r="B742">
            <v>2017</v>
          </cell>
          <cell r="D742">
            <v>8</v>
          </cell>
          <cell r="E742">
            <v>0</v>
          </cell>
          <cell r="H742">
            <v>0</v>
          </cell>
        </row>
        <row r="743">
          <cell r="A743" t="str">
            <v>1.5. Baudos ir delspinigiai</v>
          </cell>
          <cell r="B743">
            <v>2017</v>
          </cell>
          <cell r="D743">
            <v>8</v>
          </cell>
          <cell r="E743">
            <v>0.1</v>
          </cell>
          <cell r="H743">
            <v>0</v>
          </cell>
        </row>
        <row r="744">
          <cell r="A744" t="str">
            <v>1.6. Asignavimai iš Lietuvos Respublikos valstybės biudžeto</v>
          </cell>
          <cell r="B744">
            <v>2017</v>
          </cell>
          <cell r="D744">
            <v>8</v>
          </cell>
          <cell r="E744">
            <v>9.9</v>
          </cell>
          <cell r="H744">
            <v>-9.9999999999999645E-2</v>
          </cell>
        </row>
        <row r="745">
          <cell r="A745" t="str">
            <v>1.7. Atgautos į ankstesnių metų išlaidas perkeltos abejotinai atgautinos sumos</v>
          </cell>
          <cell r="B745">
            <v>2017</v>
          </cell>
          <cell r="D745">
            <v>8</v>
          </cell>
          <cell r="E745">
            <v>0</v>
          </cell>
          <cell r="H745">
            <v>0</v>
          </cell>
        </row>
        <row r="746">
          <cell r="A746" t="str">
            <v>1.8. Veiklos pajamos</v>
          </cell>
          <cell r="B746">
            <v>2017</v>
          </cell>
          <cell r="D746">
            <v>8</v>
          </cell>
          <cell r="E746">
            <v>1.7</v>
          </cell>
          <cell r="H746">
            <v>0.79999999999999993</v>
          </cell>
        </row>
        <row r="747">
          <cell r="A747" t="str">
            <v>1.9. Sveikatos draudimo įmokos nuo pašalpų ( 6 proc.)</v>
          </cell>
          <cell r="B747">
            <v>2017</v>
          </cell>
          <cell r="D747">
            <v>8</v>
          </cell>
          <cell r="E747">
            <v>0</v>
          </cell>
          <cell r="H747">
            <v>0</v>
          </cell>
        </row>
        <row r="748">
          <cell r="A748" t="str">
            <v>1.10. Lėšos už ES institucijų pensijų sistemoje įgytas pensines teises</v>
          </cell>
          <cell r="B748">
            <v>2017</v>
          </cell>
          <cell r="D748">
            <v>8</v>
          </cell>
          <cell r="E748">
            <v>0</v>
          </cell>
          <cell r="H748">
            <v>0</v>
          </cell>
        </row>
        <row r="749">
          <cell r="A749" t="str">
            <v>1.11. Pajamos iš investicinės veiklos</v>
          </cell>
          <cell r="B749">
            <v>2017</v>
          </cell>
          <cell r="D749">
            <v>8</v>
          </cell>
          <cell r="E749">
            <v>0</v>
          </cell>
          <cell r="H749">
            <v>0</v>
          </cell>
        </row>
        <row r="750">
          <cell r="A750" t="str">
            <v>1.1. Draudėjų valstybinio socialinio draudimo įmokos</v>
          </cell>
          <cell r="B750">
            <v>2017</v>
          </cell>
          <cell r="D750">
            <v>9</v>
          </cell>
          <cell r="E750">
            <v>261</v>
          </cell>
          <cell r="H750">
            <v>-5</v>
          </cell>
        </row>
        <row r="751">
          <cell r="A751" t="str">
            <v>1.2. Apdraustųjų valstybinio socialinio draudimo įmokos</v>
          </cell>
          <cell r="B751">
            <v>2017</v>
          </cell>
          <cell r="D751">
            <v>9</v>
          </cell>
          <cell r="E751">
            <v>27.8</v>
          </cell>
          <cell r="H751">
            <v>-1</v>
          </cell>
        </row>
        <row r="752">
          <cell r="A752" t="str">
            <v>1.3. Savarankiškai dirbančių asmenų valstybinio socialinio draudimo įmokos</v>
          </cell>
          <cell r="B752">
            <v>2017</v>
          </cell>
          <cell r="D752">
            <v>9</v>
          </cell>
          <cell r="E752">
            <v>4.2</v>
          </cell>
          <cell r="H752">
            <v>-2.2000000000000002</v>
          </cell>
        </row>
        <row r="753">
          <cell r="A753" t="str">
            <v>1.4. Savanoriškojo valstybinio socialinio draudimo įmokos</v>
          </cell>
          <cell r="B753">
            <v>2017</v>
          </cell>
          <cell r="D753">
            <v>9</v>
          </cell>
          <cell r="E753">
            <v>0</v>
          </cell>
          <cell r="H753">
            <v>0</v>
          </cell>
        </row>
        <row r="754">
          <cell r="A754" t="str">
            <v>1.5. Baudos ir delspinigiai</v>
          </cell>
          <cell r="B754">
            <v>2017</v>
          </cell>
          <cell r="D754">
            <v>9</v>
          </cell>
          <cell r="E754">
            <v>0.1</v>
          </cell>
          <cell r="H754">
            <v>-0.1</v>
          </cell>
        </row>
        <row r="755">
          <cell r="A755" t="str">
            <v>1.6. Asignavimai iš Lietuvos Respublikos valstybės biudžeto</v>
          </cell>
          <cell r="B755">
            <v>2017</v>
          </cell>
          <cell r="D755">
            <v>9</v>
          </cell>
          <cell r="E755">
            <v>10</v>
          </cell>
          <cell r="H755">
            <v>-0.19999999999999929</v>
          </cell>
        </row>
        <row r="756">
          <cell r="A756" t="str">
            <v>1.7. Atgautos į ankstesnių metų išlaidas perkeltos abejotinai atgautinos sumos</v>
          </cell>
          <cell r="B756">
            <v>2017</v>
          </cell>
          <cell r="D756">
            <v>9</v>
          </cell>
          <cell r="E756">
            <v>0</v>
          </cell>
          <cell r="H756">
            <v>0</v>
          </cell>
        </row>
        <row r="757">
          <cell r="A757" t="str">
            <v>1.8. Veiklos pajamos</v>
          </cell>
          <cell r="B757">
            <v>2017</v>
          </cell>
          <cell r="D757">
            <v>9</v>
          </cell>
          <cell r="E757">
            <v>0.7</v>
          </cell>
          <cell r="H757">
            <v>-0.20000000000000007</v>
          </cell>
        </row>
        <row r="758">
          <cell r="A758" t="str">
            <v>1.9. Sveikatos draudimo įmokos nuo pašalpų ( 6 proc.)</v>
          </cell>
          <cell r="B758">
            <v>2017</v>
          </cell>
          <cell r="D758">
            <v>9</v>
          </cell>
          <cell r="E758">
            <v>0</v>
          </cell>
          <cell r="H758">
            <v>0</v>
          </cell>
        </row>
        <row r="759">
          <cell r="A759" t="str">
            <v>1.10. Lėšos už ES institucijų pensijų sistemoje įgytas pensines teises</v>
          </cell>
          <cell r="B759">
            <v>2017</v>
          </cell>
          <cell r="D759">
            <v>9</v>
          </cell>
          <cell r="E759">
            <v>0</v>
          </cell>
          <cell r="H759">
            <v>0</v>
          </cell>
        </row>
        <row r="760">
          <cell r="A760" t="str">
            <v>1.11. Pajamos iš investicinės veiklos</v>
          </cell>
          <cell r="B760">
            <v>2017</v>
          </cell>
          <cell r="D760">
            <v>9</v>
          </cell>
          <cell r="E760">
            <v>0</v>
          </cell>
          <cell r="H760">
            <v>0</v>
          </cell>
        </row>
        <row r="761">
          <cell r="A761" t="str">
            <v>1.1. Draudėjų valstybinio socialinio draudimo įmokos</v>
          </cell>
          <cell r="B761">
            <v>2017</v>
          </cell>
          <cell r="D761">
            <v>10</v>
          </cell>
          <cell r="E761">
            <v>272.2</v>
          </cell>
          <cell r="H761">
            <v>11.199999999999989</v>
          </cell>
        </row>
        <row r="762">
          <cell r="A762" t="str">
            <v>1.2. Apdraustųjų valstybinio socialinio draudimo įmokos</v>
          </cell>
          <cell r="B762">
            <v>2017</v>
          </cell>
          <cell r="D762">
            <v>10</v>
          </cell>
          <cell r="E762">
            <v>29.2</v>
          </cell>
          <cell r="H762">
            <v>1.1999999999999993</v>
          </cell>
        </row>
        <row r="763">
          <cell r="A763" t="str">
            <v>1.3. Savarankiškai dirbančių asmenų valstybinio socialinio draudimo įmokos</v>
          </cell>
          <cell r="B763">
            <v>2017</v>
          </cell>
          <cell r="D763">
            <v>10</v>
          </cell>
          <cell r="E763">
            <v>4.5999999999999996</v>
          </cell>
          <cell r="H763">
            <v>-0.60000000000000053</v>
          </cell>
        </row>
        <row r="764">
          <cell r="A764" t="str">
            <v>1.4. Savanoriškojo valstybinio socialinio draudimo įmokos</v>
          </cell>
          <cell r="B764">
            <v>2017</v>
          </cell>
          <cell r="D764">
            <v>10</v>
          </cell>
          <cell r="E764">
            <v>0</v>
          </cell>
          <cell r="H764">
            <v>0</v>
          </cell>
        </row>
        <row r="765">
          <cell r="A765" t="str">
            <v>1.5. Baudos ir delspinigiai</v>
          </cell>
          <cell r="B765">
            <v>2017</v>
          </cell>
          <cell r="D765">
            <v>10</v>
          </cell>
          <cell r="E765">
            <v>0.1</v>
          </cell>
          <cell r="H765">
            <v>0</v>
          </cell>
        </row>
        <row r="766">
          <cell r="A766" t="str">
            <v>1.6. Asignavimai iš Lietuvos Respublikos valstybės biudžeto</v>
          </cell>
          <cell r="B766">
            <v>2017</v>
          </cell>
          <cell r="D766">
            <v>10</v>
          </cell>
          <cell r="E766">
            <v>9.9</v>
          </cell>
          <cell r="H766">
            <v>0</v>
          </cell>
        </row>
        <row r="767">
          <cell r="A767" t="str">
            <v>1.7. Atgautos į ankstesnių metų išlaidas perkeltos abejotinai atgautinos sumos</v>
          </cell>
          <cell r="B767">
            <v>2017</v>
          </cell>
          <cell r="D767">
            <v>10</v>
          </cell>
          <cell r="E767">
            <v>0</v>
          </cell>
          <cell r="H767">
            <v>0</v>
          </cell>
        </row>
        <row r="768">
          <cell r="A768" t="str">
            <v>1.8. Veiklos pajamos</v>
          </cell>
          <cell r="B768">
            <v>2017</v>
          </cell>
          <cell r="D768">
            <v>10</v>
          </cell>
          <cell r="E768">
            <v>1.5</v>
          </cell>
          <cell r="H768">
            <v>0.5</v>
          </cell>
        </row>
        <row r="769">
          <cell r="A769" t="str">
            <v>1.9. Sveikatos draudimo įmokos nuo pašalpų ( 6 proc.)</v>
          </cell>
          <cell r="B769">
            <v>2017</v>
          </cell>
          <cell r="D769">
            <v>10</v>
          </cell>
          <cell r="E769">
            <v>0</v>
          </cell>
          <cell r="H769">
            <v>0</v>
          </cell>
        </row>
        <row r="770">
          <cell r="A770" t="str">
            <v>1.10. Lėšos už ES institucijų pensijų sistemoje įgytas pensines teises</v>
          </cell>
          <cell r="B770">
            <v>2017</v>
          </cell>
          <cell r="D770">
            <v>10</v>
          </cell>
          <cell r="E770">
            <v>0</v>
          </cell>
          <cell r="H770">
            <v>0</v>
          </cell>
        </row>
        <row r="771">
          <cell r="A771" t="str">
            <v>1.11. Pajamos iš investicinės veiklos</v>
          </cell>
          <cell r="B771">
            <v>2017</v>
          </cell>
          <cell r="D771">
            <v>10</v>
          </cell>
          <cell r="E771">
            <v>0</v>
          </cell>
          <cell r="H771">
            <v>0</v>
          </cell>
        </row>
        <row r="772">
          <cell r="A772" t="str">
            <v>1.1. Draudėjų valstybinio socialinio draudimo įmokos</v>
          </cell>
          <cell r="B772">
            <v>2017</v>
          </cell>
          <cell r="D772">
            <v>11</v>
          </cell>
          <cell r="E772">
            <v>276.8</v>
          </cell>
          <cell r="H772">
            <v>15.800000000000011</v>
          </cell>
        </row>
        <row r="773">
          <cell r="A773" t="str">
            <v>1.2. Apdraustųjų valstybinio socialinio draudimo įmokos</v>
          </cell>
          <cell r="B773">
            <v>2017</v>
          </cell>
          <cell r="D773">
            <v>11</v>
          </cell>
          <cell r="E773">
            <v>29.7</v>
          </cell>
          <cell r="H773">
            <v>1.6999999999999993</v>
          </cell>
        </row>
        <row r="774">
          <cell r="A774" t="str">
            <v>1.3. Savarankiškai dirbančių asmenų valstybinio socialinio draudimo įmokos</v>
          </cell>
          <cell r="B774">
            <v>2017</v>
          </cell>
          <cell r="D774">
            <v>11</v>
          </cell>
          <cell r="E774">
            <v>3.6</v>
          </cell>
          <cell r="H774">
            <v>-1.4</v>
          </cell>
        </row>
        <row r="775">
          <cell r="A775" t="str">
            <v>1.4. Savanoriškojo valstybinio socialinio draudimo įmokos</v>
          </cell>
          <cell r="B775">
            <v>2017</v>
          </cell>
          <cell r="D775">
            <v>11</v>
          </cell>
          <cell r="E775">
            <v>0</v>
          </cell>
          <cell r="H775">
            <v>0</v>
          </cell>
        </row>
        <row r="776">
          <cell r="A776" t="str">
            <v>1.5. Baudos ir delspinigiai</v>
          </cell>
          <cell r="B776">
            <v>2017</v>
          </cell>
          <cell r="D776">
            <v>11</v>
          </cell>
          <cell r="E776">
            <v>0.1</v>
          </cell>
          <cell r="H776">
            <v>0.1</v>
          </cell>
        </row>
        <row r="777">
          <cell r="A777" t="str">
            <v>1.6. Asignavimai iš Lietuvos Respublikos valstybės biudžeto</v>
          </cell>
          <cell r="B777">
            <v>2017</v>
          </cell>
          <cell r="D777">
            <v>11</v>
          </cell>
          <cell r="E777">
            <v>9.9</v>
          </cell>
          <cell r="H777">
            <v>-9.9999999999999645E-2</v>
          </cell>
        </row>
        <row r="778">
          <cell r="A778" t="str">
            <v>1.7. Atgautos į ankstesnių metų išlaidas perkeltos abejotinai atgautinos sumos</v>
          </cell>
          <cell r="B778">
            <v>2017</v>
          </cell>
          <cell r="D778">
            <v>11</v>
          </cell>
          <cell r="E778">
            <v>0</v>
          </cell>
          <cell r="H778">
            <v>0</v>
          </cell>
        </row>
        <row r="779">
          <cell r="A779" t="str">
            <v>1.8. Veiklos pajamos</v>
          </cell>
          <cell r="B779">
            <v>2017</v>
          </cell>
          <cell r="D779">
            <v>11</v>
          </cell>
          <cell r="E779">
            <v>0.5</v>
          </cell>
          <cell r="H779">
            <v>-0.4</v>
          </cell>
        </row>
        <row r="780">
          <cell r="A780" t="str">
            <v>1.9. Sveikatos draudimo įmokos nuo pašalpų ( 6 proc.)</v>
          </cell>
          <cell r="B780">
            <v>2017</v>
          </cell>
          <cell r="D780">
            <v>11</v>
          </cell>
          <cell r="E780">
            <v>0</v>
          </cell>
          <cell r="H780">
            <v>0</v>
          </cell>
        </row>
        <row r="781">
          <cell r="A781" t="str">
            <v>1.10. Lėšos už ES institucijų pensijų sistemoje įgytas pensines teises</v>
          </cell>
          <cell r="B781">
            <v>2017</v>
          </cell>
          <cell r="D781">
            <v>11</v>
          </cell>
          <cell r="E781">
            <v>0</v>
          </cell>
          <cell r="H781">
            <v>0</v>
          </cell>
        </row>
        <row r="782">
          <cell r="A782" t="str">
            <v>1.11. Pajamos iš investicinės veiklos</v>
          </cell>
          <cell r="B782">
            <v>2017</v>
          </cell>
          <cell r="D782">
            <v>11</v>
          </cell>
          <cell r="E782">
            <v>0</v>
          </cell>
          <cell r="H782">
            <v>0</v>
          </cell>
        </row>
        <row r="783">
          <cell r="A783" t="str">
            <v>1.1. Draudėjų valstybinio socialinio draudimo įmokos</v>
          </cell>
          <cell r="B783">
            <v>2017</v>
          </cell>
          <cell r="D783">
            <v>12</v>
          </cell>
          <cell r="E783">
            <v>362.6</v>
          </cell>
          <cell r="H783">
            <v>-1</v>
          </cell>
        </row>
        <row r="784">
          <cell r="A784" t="str">
            <v>1.2. Apdraustųjų valstybinio socialinio draudimo įmokos</v>
          </cell>
          <cell r="B784">
            <v>2017</v>
          </cell>
          <cell r="D784">
            <v>12</v>
          </cell>
          <cell r="E784">
            <v>39.299999999999997</v>
          </cell>
          <cell r="H784">
            <v>0.59999999999999432</v>
          </cell>
        </row>
        <row r="785">
          <cell r="A785" t="str">
            <v>1.3. Savarankiškai dirbančių asmenų valstybinio socialinio draudimo įmokos</v>
          </cell>
          <cell r="B785">
            <v>2017</v>
          </cell>
          <cell r="D785">
            <v>12</v>
          </cell>
          <cell r="E785">
            <v>3.6</v>
          </cell>
          <cell r="H785">
            <v>-0.60000000000000009</v>
          </cell>
        </row>
        <row r="786">
          <cell r="A786" t="str">
            <v>1.4. Savanoriškojo valstybinio socialinio draudimo įmokos</v>
          </cell>
          <cell r="B786">
            <v>2017</v>
          </cell>
          <cell r="D786">
            <v>12</v>
          </cell>
          <cell r="E786">
            <v>0</v>
          </cell>
          <cell r="H786">
            <v>0</v>
          </cell>
        </row>
        <row r="787">
          <cell r="A787" t="str">
            <v>1.5. Baudos ir delspinigiai</v>
          </cell>
          <cell r="B787">
            <v>2017</v>
          </cell>
          <cell r="D787">
            <v>12</v>
          </cell>
          <cell r="E787">
            <v>0.1</v>
          </cell>
          <cell r="H787">
            <v>0.1</v>
          </cell>
        </row>
        <row r="788">
          <cell r="A788" t="str">
            <v>1.6. Asignavimai iš Lietuvos Respublikos valstybės biudžeto</v>
          </cell>
          <cell r="B788">
            <v>2017</v>
          </cell>
          <cell r="D788">
            <v>12</v>
          </cell>
          <cell r="E788">
            <v>10</v>
          </cell>
          <cell r="H788">
            <v>-0.19999999999999929</v>
          </cell>
        </row>
        <row r="789">
          <cell r="A789" t="str">
            <v>1.7. Atgautos į ankstesnių metų išlaidas perkeltos abejotinai atgautinos sumos</v>
          </cell>
          <cell r="B789">
            <v>2017</v>
          </cell>
          <cell r="D789">
            <v>12</v>
          </cell>
          <cell r="E789">
            <v>0</v>
          </cell>
          <cell r="H789">
            <v>0</v>
          </cell>
        </row>
        <row r="790">
          <cell r="A790" t="str">
            <v>1.8. Veiklos pajamos</v>
          </cell>
          <cell r="B790">
            <v>2017</v>
          </cell>
          <cell r="D790">
            <v>12</v>
          </cell>
          <cell r="E790">
            <v>0.8</v>
          </cell>
          <cell r="H790">
            <v>-9.9999999999999978E-2</v>
          </cell>
        </row>
        <row r="791">
          <cell r="A791" t="str">
            <v>1.9. Sveikatos draudimo įmokos nuo pašalpų ( 6 proc.)</v>
          </cell>
          <cell r="B791">
            <v>2017</v>
          </cell>
          <cell r="D791">
            <v>12</v>
          </cell>
          <cell r="E791">
            <v>0</v>
          </cell>
          <cell r="H791">
            <v>0</v>
          </cell>
        </row>
        <row r="792">
          <cell r="A792" t="str">
            <v>1.10. Lėšos už ES institucijų pensijų sistemoje įgytas pensines teises</v>
          </cell>
          <cell r="B792">
            <v>2017</v>
          </cell>
          <cell r="D792">
            <v>12</v>
          </cell>
          <cell r="E792">
            <v>0</v>
          </cell>
          <cell r="H792">
            <v>0</v>
          </cell>
        </row>
        <row r="793">
          <cell r="A793" t="str">
            <v>1.11. Pajamos iš investicinės veiklos</v>
          </cell>
          <cell r="B793">
            <v>2017</v>
          </cell>
          <cell r="D793">
            <v>12</v>
          </cell>
          <cell r="E793">
            <v>0</v>
          </cell>
          <cell r="H793">
            <v>0</v>
          </cell>
        </row>
        <row r="794">
          <cell r="A794" t="str">
            <v>1.1. Draudėjų valstybinio socialinio draudimo įmokos</v>
          </cell>
          <cell r="B794">
            <v>2018</v>
          </cell>
          <cell r="D794">
            <v>1</v>
          </cell>
          <cell r="E794">
            <v>210.5</v>
          </cell>
          <cell r="H794">
            <v>-1.8000000000000114</v>
          </cell>
        </row>
        <row r="795">
          <cell r="A795" t="str">
            <v>1.2. Apdraustųjų valstybinio socialinio draudimo įmokos</v>
          </cell>
          <cell r="B795">
            <v>2018</v>
          </cell>
          <cell r="D795">
            <v>1</v>
          </cell>
          <cell r="E795">
            <v>22.3</v>
          </cell>
          <cell r="H795">
            <v>1.8000000000000007</v>
          </cell>
        </row>
        <row r="796">
          <cell r="A796" t="str">
            <v>1.3. Savarankiškai dirbančių asmenų valstybinio socialinio draudimo įmokos</v>
          </cell>
          <cell r="B796">
            <v>2018</v>
          </cell>
          <cell r="D796">
            <v>1</v>
          </cell>
          <cell r="E796">
            <v>5.8</v>
          </cell>
          <cell r="H796">
            <v>0</v>
          </cell>
        </row>
        <row r="797">
          <cell r="A797" t="str">
            <v>1.4. Savanoriškojo valstybinio socialinio draudimo įmokos</v>
          </cell>
          <cell r="B797">
            <v>2018</v>
          </cell>
          <cell r="D797">
            <v>1</v>
          </cell>
          <cell r="E797">
            <v>0</v>
          </cell>
          <cell r="H797">
            <v>0</v>
          </cell>
        </row>
        <row r="798">
          <cell r="A798" t="str">
            <v>1.5. Baudos ir delspinigiai</v>
          </cell>
          <cell r="B798">
            <v>2018</v>
          </cell>
          <cell r="D798">
            <v>1</v>
          </cell>
          <cell r="E798">
            <v>0.1</v>
          </cell>
          <cell r="H798">
            <v>0</v>
          </cell>
        </row>
        <row r="799">
          <cell r="A799" t="str">
            <v>1.6. Asignavimai iš Lietuvos Respublikos valstybės biudžeto</v>
          </cell>
          <cell r="B799">
            <v>2018</v>
          </cell>
          <cell r="D799">
            <v>1</v>
          </cell>
          <cell r="E799">
            <v>11.1</v>
          </cell>
          <cell r="H799">
            <v>0</v>
          </cell>
        </row>
        <row r="800">
          <cell r="A800" t="str">
            <v>1.7. Atgautos į ankstesnių metų išlaidas perkeltos abejotinai atgautinos sumos</v>
          </cell>
          <cell r="B800">
            <v>2018</v>
          </cell>
          <cell r="D800">
            <v>1</v>
          </cell>
          <cell r="E800">
            <v>0</v>
          </cell>
          <cell r="H800">
            <v>0</v>
          </cell>
        </row>
        <row r="801">
          <cell r="A801" t="str">
            <v>1.8. Veiklos pajamos</v>
          </cell>
          <cell r="B801">
            <v>2018</v>
          </cell>
          <cell r="D801">
            <v>1</v>
          </cell>
          <cell r="E801">
            <v>1.5</v>
          </cell>
          <cell r="H801">
            <v>0</v>
          </cell>
        </row>
        <row r="802">
          <cell r="A802" t="str">
            <v>1.9. Sveikatos draudimo įmokos nuo pašalpų ( 6 proc.)</v>
          </cell>
          <cell r="B802">
            <v>2018</v>
          </cell>
          <cell r="D802">
            <v>1</v>
          </cell>
          <cell r="E802">
            <v>0</v>
          </cell>
          <cell r="H802">
            <v>0</v>
          </cell>
        </row>
        <row r="803">
          <cell r="A803" t="str">
            <v>1.10. Lėšos už ES institucijų pensijų sistemoje įgytas pensines teises</v>
          </cell>
          <cell r="B803">
            <v>2018</v>
          </cell>
          <cell r="D803">
            <v>1</v>
          </cell>
          <cell r="E803">
            <v>0</v>
          </cell>
          <cell r="H803">
            <v>0</v>
          </cell>
        </row>
        <row r="804">
          <cell r="A804" t="str">
            <v>1.11. Pajamos iš investicinės veiklos</v>
          </cell>
          <cell r="B804">
            <v>2018</v>
          </cell>
          <cell r="D804">
            <v>1</v>
          </cell>
          <cell r="E804">
            <v>0</v>
          </cell>
          <cell r="H804">
            <v>0</v>
          </cell>
        </row>
        <row r="805">
          <cell r="A805" t="str">
            <v>1.1. Draudėjų valstybinio socialinio draudimo įmokos</v>
          </cell>
          <cell r="B805">
            <v>2018</v>
          </cell>
          <cell r="D805">
            <v>2</v>
          </cell>
          <cell r="E805">
            <v>280.7</v>
          </cell>
          <cell r="H805">
            <v>0</v>
          </cell>
        </row>
        <row r="806">
          <cell r="A806" t="str">
            <v>1.2. Apdraustųjų valstybinio socialinio draudimo įmokos</v>
          </cell>
          <cell r="B806">
            <v>2018</v>
          </cell>
          <cell r="D806">
            <v>2</v>
          </cell>
          <cell r="E806">
            <v>29.9</v>
          </cell>
          <cell r="H806">
            <v>0</v>
          </cell>
        </row>
        <row r="807">
          <cell r="A807" t="str">
            <v>1.3. Savarankiškai dirbančių asmenų valstybinio socialinio draudimo įmokos</v>
          </cell>
          <cell r="B807">
            <v>2018</v>
          </cell>
          <cell r="D807">
            <v>2</v>
          </cell>
          <cell r="E807">
            <v>3.3</v>
          </cell>
          <cell r="H807">
            <v>0</v>
          </cell>
        </row>
        <row r="808">
          <cell r="A808" t="str">
            <v>1.4. Savanoriškojo valstybinio socialinio draudimo įmokos</v>
          </cell>
          <cell r="B808">
            <v>2018</v>
          </cell>
          <cell r="D808">
            <v>2</v>
          </cell>
          <cell r="E808">
            <v>0</v>
          </cell>
          <cell r="H808">
            <v>0</v>
          </cell>
        </row>
        <row r="809">
          <cell r="A809" t="str">
            <v>1.5. Baudos ir delspinigiai</v>
          </cell>
          <cell r="B809">
            <v>2018</v>
          </cell>
          <cell r="D809">
            <v>2</v>
          </cell>
          <cell r="E809">
            <v>0.1</v>
          </cell>
          <cell r="H809">
            <v>0</v>
          </cell>
        </row>
        <row r="810">
          <cell r="A810" t="str">
            <v>1.6. Asignavimai iš Lietuvos Respublikos valstybės biudžeto</v>
          </cell>
          <cell r="B810">
            <v>2018</v>
          </cell>
          <cell r="D810">
            <v>2</v>
          </cell>
          <cell r="E810">
            <v>11.1</v>
          </cell>
          <cell r="H810">
            <v>0</v>
          </cell>
        </row>
        <row r="811">
          <cell r="A811" t="str">
            <v>1.7. Atgautos į ankstesnių metų išlaidas perkeltos abejotinai atgautinos sumos</v>
          </cell>
          <cell r="B811">
            <v>2018</v>
          </cell>
          <cell r="D811">
            <v>2</v>
          </cell>
          <cell r="E811">
            <v>0</v>
          </cell>
          <cell r="H811">
            <v>0</v>
          </cell>
        </row>
        <row r="812">
          <cell r="A812" t="str">
            <v>1.8. Veiklos pajamos</v>
          </cell>
          <cell r="B812">
            <v>2018</v>
          </cell>
          <cell r="D812">
            <v>2</v>
          </cell>
          <cell r="E812">
            <v>0.3</v>
          </cell>
          <cell r="H812">
            <v>0</v>
          </cell>
        </row>
        <row r="813">
          <cell r="A813" t="str">
            <v>1.9. Sveikatos draudimo įmokos nuo pašalpų ( 6 proc.)</v>
          </cell>
          <cell r="B813">
            <v>2018</v>
          </cell>
          <cell r="D813">
            <v>2</v>
          </cell>
          <cell r="E813">
            <v>0</v>
          </cell>
          <cell r="H813">
            <v>0</v>
          </cell>
        </row>
        <row r="814">
          <cell r="A814" t="str">
            <v>1.10. Lėšos už ES institucijų pensijų sistemoje įgytas pensines teises</v>
          </cell>
          <cell r="B814">
            <v>2018</v>
          </cell>
          <cell r="D814">
            <v>2</v>
          </cell>
          <cell r="E814">
            <v>0</v>
          </cell>
          <cell r="H814">
            <v>0</v>
          </cell>
        </row>
        <row r="815">
          <cell r="A815" t="str">
            <v>1.11. Pajamos iš investicinės veiklos</v>
          </cell>
          <cell r="B815">
            <v>2018</v>
          </cell>
          <cell r="D815">
            <v>2</v>
          </cell>
          <cell r="E815">
            <v>0</v>
          </cell>
          <cell r="H815">
            <v>0</v>
          </cell>
        </row>
        <row r="816">
          <cell r="A816" t="str">
            <v>1.1. Draudėjų valstybinio socialinio draudimo įmokos</v>
          </cell>
          <cell r="B816">
            <v>2018</v>
          </cell>
          <cell r="D816">
            <v>3</v>
          </cell>
          <cell r="E816">
            <v>285</v>
          </cell>
          <cell r="H816">
            <v>2.5</v>
          </cell>
        </row>
        <row r="817">
          <cell r="A817" t="str">
            <v>1.2. Apdraustųjų valstybinio socialinio draudimo įmokos</v>
          </cell>
          <cell r="B817">
            <v>2018</v>
          </cell>
          <cell r="D817">
            <v>3</v>
          </cell>
          <cell r="E817">
            <v>30.5</v>
          </cell>
          <cell r="H817">
            <v>0</v>
          </cell>
        </row>
        <row r="818">
          <cell r="A818" t="str">
            <v>1.3. Savarankiškai dirbančių asmenų valstybinio socialinio draudimo įmokos</v>
          </cell>
          <cell r="B818">
            <v>2018</v>
          </cell>
          <cell r="D818">
            <v>3</v>
          </cell>
          <cell r="E818">
            <v>6.1</v>
          </cell>
          <cell r="H818">
            <v>-2.5999999999999996</v>
          </cell>
        </row>
        <row r="819">
          <cell r="A819" t="str">
            <v>1.4. Savanoriškojo valstybinio socialinio draudimo įmokos</v>
          </cell>
          <cell r="B819">
            <v>2018</v>
          </cell>
          <cell r="D819">
            <v>3</v>
          </cell>
          <cell r="E819">
            <v>0</v>
          </cell>
          <cell r="H819">
            <v>0</v>
          </cell>
        </row>
        <row r="820">
          <cell r="A820" t="str">
            <v>1.5. Baudos ir delspinigiai</v>
          </cell>
          <cell r="B820">
            <v>2018</v>
          </cell>
          <cell r="D820">
            <v>3</v>
          </cell>
          <cell r="E820">
            <v>0.1</v>
          </cell>
          <cell r="H820">
            <v>-0.1</v>
          </cell>
        </row>
        <row r="821">
          <cell r="A821" t="str">
            <v>1.6. Asignavimai iš Lietuvos Respublikos valstybės biudžeto</v>
          </cell>
          <cell r="B821">
            <v>2018</v>
          </cell>
          <cell r="D821">
            <v>3</v>
          </cell>
          <cell r="E821">
            <v>11.1</v>
          </cell>
          <cell r="H821">
            <v>0</v>
          </cell>
        </row>
        <row r="822">
          <cell r="A822" t="str">
            <v>1.7. Atgautos į ankstesnių metų išlaidas perkeltos abejotinai atgautinos sumos</v>
          </cell>
          <cell r="B822">
            <v>2018</v>
          </cell>
          <cell r="D822">
            <v>3</v>
          </cell>
          <cell r="E822">
            <v>0</v>
          </cell>
          <cell r="H822">
            <v>0</v>
          </cell>
        </row>
        <row r="823">
          <cell r="A823" t="str">
            <v>1.8. Veiklos pajamos</v>
          </cell>
          <cell r="B823">
            <v>2018</v>
          </cell>
          <cell r="D823">
            <v>3</v>
          </cell>
          <cell r="E823">
            <v>0.3</v>
          </cell>
          <cell r="H823">
            <v>-0.8</v>
          </cell>
        </row>
        <row r="824">
          <cell r="A824" t="str">
            <v>1.9. Sveikatos draudimo įmokos nuo pašalpų ( 6 proc.)</v>
          </cell>
          <cell r="B824">
            <v>2018</v>
          </cell>
          <cell r="D824">
            <v>3</v>
          </cell>
          <cell r="E824">
            <v>0</v>
          </cell>
          <cell r="H824">
            <v>0</v>
          </cell>
        </row>
        <row r="825">
          <cell r="A825" t="str">
            <v>1.10. Lėšos už ES institucijų pensijų sistemoje įgytas pensines teises</v>
          </cell>
          <cell r="B825">
            <v>2018</v>
          </cell>
          <cell r="D825">
            <v>3</v>
          </cell>
          <cell r="E825">
            <v>0</v>
          </cell>
          <cell r="H825">
            <v>0</v>
          </cell>
        </row>
        <row r="826">
          <cell r="A826" t="str">
            <v>1.11. Pajamos iš investicinės veiklos</v>
          </cell>
          <cell r="B826">
            <v>2018</v>
          </cell>
          <cell r="D826">
            <v>3</v>
          </cell>
          <cell r="E826">
            <v>0</v>
          </cell>
          <cell r="H826">
            <v>0</v>
          </cell>
        </row>
        <row r="827">
          <cell r="A827" t="str">
            <v>1.1. Draudėjų valstybinio socialinio draudimo įmokos</v>
          </cell>
          <cell r="B827">
            <v>2018</v>
          </cell>
          <cell r="D827">
            <v>4</v>
          </cell>
          <cell r="E827">
            <v>288</v>
          </cell>
          <cell r="H827">
            <v>-2</v>
          </cell>
        </row>
        <row r="828">
          <cell r="A828" t="str">
            <v>1.2. Apdraustųjų valstybinio socialinio draudimo įmokos</v>
          </cell>
          <cell r="B828">
            <v>2018</v>
          </cell>
          <cell r="D828">
            <v>4</v>
          </cell>
          <cell r="E828">
            <v>30.7</v>
          </cell>
          <cell r="H828">
            <v>-0.30000000000000071</v>
          </cell>
        </row>
        <row r="829">
          <cell r="A829" t="str">
            <v>1.3. Savarankiškai dirbančių asmenų valstybinio socialinio draudimo įmokos</v>
          </cell>
          <cell r="B829">
            <v>2018</v>
          </cell>
          <cell r="D829">
            <v>4</v>
          </cell>
          <cell r="E829">
            <v>27</v>
          </cell>
          <cell r="H829">
            <v>4</v>
          </cell>
        </row>
        <row r="830">
          <cell r="A830" t="str">
            <v>1.4. Savanoriškojo valstybinio socialinio draudimo įmokos</v>
          </cell>
          <cell r="B830">
            <v>2018</v>
          </cell>
          <cell r="D830">
            <v>4</v>
          </cell>
          <cell r="E830">
            <v>0</v>
          </cell>
          <cell r="H830">
            <v>0</v>
          </cell>
        </row>
        <row r="831">
          <cell r="A831" t="str">
            <v>1.5. Baudos ir delspinigiai</v>
          </cell>
          <cell r="B831">
            <v>2018</v>
          </cell>
          <cell r="D831">
            <v>4</v>
          </cell>
          <cell r="E831">
            <v>0.1</v>
          </cell>
          <cell r="H831">
            <v>0</v>
          </cell>
        </row>
        <row r="832">
          <cell r="A832" t="str">
            <v>1.6. Asignavimai iš Lietuvos Respublikos valstybės biudžeto</v>
          </cell>
          <cell r="B832">
            <v>2018</v>
          </cell>
          <cell r="D832">
            <v>4</v>
          </cell>
          <cell r="E832">
            <v>11.1</v>
          </cell>
          <cell r="H832">
            <v>0</v>
          </cell>
        </row>
        <row r="833">
          <cell r="A833" t="str">
            <v>1.7. Atgautos į ankstesnių metų išlaidas perkeltos abejotinai atgautinos sumos</v>
          </cell>
          <cell r="B833">
            <v>2018</v>
          </cell>
          <cell r="D833">
            <v>4</v>
          </cell>
          <cell r="E833">
            <v>0</v>
          </cell>
          <cell r="H833">
            <v>0</v>
          </cell>
        </row>
        <row r="834">
          <cell r="A834" t="str">
            <v>1.8. Veiklos pajamos</v>
          </cell>
          <cell r="B834">
            <v>2018</v>
          </cell>
          <cell r="D834">
            <v>4</v>
          </cell>
          <cell r="E834">
            <v>1.7</v>
          </cell>
          <cell r="H834">
            <v>0.79999999999999993</v>
          </cell>
        </row>
        <row r="835">
          <cell r="A835" t="str">
            <v>1.9. Sveikatos draudimo įmokos nuo pašalpų ( 6 proc.)</v>
          </cell>
          <cell r="B835">
            <v>2018</v>
          </cell>
          <cell r="D835">
            <v>4</v>
          </cell>
          <cell r="E835">
            <v>0</v>
          </cell>
          <cell r="H835">
            <v>0</v>
          </cell>
        </row>
        <row r="836">
          <cell r="A836" t="str">
            <v>1.10. Lėšos už ES institucijų pensijų sistemoje įgytas pensines teises</v>
          </cell>
          <cell r="B836">
            <v>2018</v>
          </cell>
          <cell r="D836">
            <v>4</v>
          </cell>
          <cell r="E836">
            <v>0</v>
          </cell>
          <cell r="H836">
            <v>0</v>
          </cell>
        </row>
        <row r="837">
          <cell r="A837" t="str">
            <v>1.11. Pajamos iš investicinės veiklos</v>
          </cell>
          <cell r="B837">
            <v>2018</v>
          </cell>
          <cell r="D837">
            <v>4</v>
          </cell>
          <cell r="E837">
            <v>0</v>
          </cell>
          <cell r="H837">
            <v>0</v>
          </cell>
        </row>
        <row r="838">
          <cell r="A838" t="str">
            <v>1.1. Draudėjų valstybinio socialinio draudimo įmokos</v>
          </cell>
          <cell r="B838">
            <v>2018</v>
          </cell>
          <cell r="D838">
            <v>5</v>
          </cell>
          <cell r="E838">
            <v>300.39999999999998</v>
          </cell>
          <cell r="H838">
            <v>1.3999999999999773</v>
          </cell>
        </row>
        <row r="839">
          <cell r="A839" t="str">
            <v>1.2. Apdraustųjų valstybinio socialinio draudimo įmokos</v>
          </cell>
          <cell r="B839">
            <v>2018</v>
          </cell>
          <cell r="D839">
            <v>5</v>
          </cell>
          <cell r="E839">
            <v>32.1</v>
          </cell>
          <cell r="H839">
            <v>1.1000000000000014</v>
          </cell>
        </row>
        <row r="840">
          <cell r="A840" t="str">
            <v>1.3. Savarankiškai dirbančių asmenų valstybinio socialinio draudimo įmokos</v>
          </cell>
          <cell r="B840">
            <v>2018</v>
          </cell>
          <cell r="D840">
            <v>5</v>
          </cell>
          <cell r="E840">
            <v>15.4</v>
          </cell>
          <cell r="H840">
            <v>-1.0999999999999996</v>
          </cell>
        </row>
        <row r="841">
          <cell r="A841" t="str">
            <v>1.4. Savanoriškojo valstybinio socialinio draudimo įmokos</v>
          </cell>
          <cell r="B841">
            <v>2018</v>
          </cell>
          <cell r="D841">
            <v>5</v>
          </cell>
          <cell r="E841">
            <v>0</v>
          </cell>
          <cell r="H841">
            <v>0</v>
          </cell>
        </row>
        <row r="842">
          <cell r="A842" t="str">
            <v>1.5. Baudos ir delspinigiai</v>
          </cell>
          <cell r="B842">
            <v>2018</v>
          </cell>
          <cell r="D842">
            <v>5</v>
          </cell>
          <cell r="E842">
            <v>0</v>
          </cell>
          <cell r="H842">
            <v>-0.1</v>
          </cell>
        </row>
        <row r="843">
          <cell r="A843" t="str">
            <v>1.6. Asignavimai iš Lietuvos Respublikos valstybės biudžeto</v>
          </cell>
          <cell r="B843">
            <v>2018</v>
          </cell>
          <cell r="D843">
            <v>5</v>
          </cell>
          <cell r="E843">
            <v>11.1</v>
          </cell>
          <cell r="H843">
            <v>0</v>
          </cell>
        </row>
        <row r="844">
          <cell r="A844" t="str">
            <v>1.7. Atgautos į ankstesnių metų išlaidas perkeltos abejotinai atgautinos sumos</v>
          </cell>
          <cell r="B844">
            <v>2018</v>
          </cell>
          <cell r="D844">
            <v>5</v>
          </cell>
          <cell r="E844">
            <v>0</v>
          </cell>
          <cell r="H844">
            <v>0</v>
          </cell>
        </row>
        <row r="845">
          <cell r="A845" t="str">
            <v>1.8. Veiklos pajamos</v>
          </cell>
          <cell r="B845">
            <v>2018</v>
          </cell>
          <cell r="D845">
            <v>5</v>
          </cell>
          <cell r="E845">
            <v>0.8</v>
          </cell>
          <cell r="H845">
            <v>-9.9999999999999978E-2</v>
          </cell>
        </row>
        <row r="846">
          <cell r="A846" t="str">
            <v>1.9. Sveikatos draudimo įmokos nuo pašalpų ( 6 proc.)</v>
          </cell>
          <cell r="B846">
            <v>2018</v>
          </cell>
          <cell r="D846">
            <v>5</v>
          </cell>
          <cell r="E846">
            <v>0</v>
          </cell>
          <cell r="H846">
            <v>0</v>
          </cell>
        </row>
        <row r="847">
          <cell r="A847" t="str">
            <v>1.10. Lėšos už ES institucijų pensijų sistemoje įgytas pensines teises</v>
          </cell>
          <cell r="B847">
            <v>2018</v>
          </cell>
          <cell r="D847">
            <v>5</v>
          </cell>
          <cell r="E847">
            <v>0</v>
          </cell>
          <cell r="H847">
            <v>0</v>
          </cell>
        </row>
        <row r="848">
          <cell r="A848" t="str">
            <v>1.11. Pajamos iš investicinės veiklos</v>
          </cell>
          <cell r="B848">
            <v>2018</v>
          </cell>
          <cell r="D848">
            <v>5</v>
          </cell>
          <cell r="E848">
            <v>0</v>
          </cell>
          <cell r="H848">
            <v>0</v>
          </cell>
        </row>
        <row r="849">
          <cell r="A849" t="str">
            <v>1.1. Draudėjų valstybinio socialinio draudimo įmokos</v>
          </cell>
          <cell r="B849">
            <v>2018</v>
          </cell>
          <cell r="D849">
            <v>6</v>
          </cell>
          <cell r="E849">
            <v>324.10000000000002</v>
          </cell>
          <cell r="H849">
            <v>14.900000000000034</v>
          </cell>
        </row>
        <row r="850">
          <cell r="A850" t="str">
            <v>1.2. Apdraustųjų valstybinio socialinio draudimo įmokos</v>
          </cell>
          <cell r="B850">
            <v>2018</v>
          </cell>
          <cell r="D850">
            <v>6</v>
          </cell>
          <cell r="E850">
            <v>34.700000000000003</v>
          </cell>
          <cell r="H850">
            <v>2.3000000000000043</v>
          </cell>
        </row>
        <row r="851">
          <cell r="A851" t="str">
            <v>1.3. Savarankiškai dirbančių asmenų valstybinio socialinio draudimo įmokos</v>
          </cell>
          <cell r="B851">
            <v>2018</v>
          </cell>
          <cell r="D851">
            <v>6</v>
          </cell>
          <cell r="E851">
            <v>6.1</v>
          </cell>
          <cell r="H851">
            <v>-5.2000000000000011</v>
          </cell>
        </row>
        <row r="852">
          <cell r="A852" t="str">
            <v>1.4. Savanoriškojo valstybinio socialinio draudimo įmokos</v>
          </cell>
          <cell r="B852">
            <v>2018</v>
          </cell>
          <cell r="D852">
            <v>6</v>
          </cell>
          <cell r="E852">
            <v>0</v>
          </cell>
          <cell r="H852">
            <v>0</v>
          </cell>
        </row>
        <row r="853">
          <cell r="A853" t="str">
            <v>1.5. Baudos ir delspinigiai</v>
          </cell>
          <cell r="B853">
            <v>2018</v>
          </cell>
          <cell r="D853">
            <v>6</v>
          </cell>
          <cell r="E853">
            <v>0</v>
          </cell>
          <cell r="H853">
            <v>-0.3</v>
          </cell>
        </row>
        <row r="854">
          <cell r="A854" t="str">
            <v>1.6. Asignavimai iš Lietuvos Respublikos valstybės biudžeto</v>
          </cell>
          <cell r="B854">
            <v>2018</v>
          </cell>
          <cell r="D854">
            <v>6</v>
          </cell>
          <cell r="E854">
            <v>11.2</v>
          </cell>
          <cell r="H854">
            <v>9.9999999999999645E-2</v>
          </cell>
        </row>
        <row r="855">
          <cell r="A855" t="str">
            <v>1.7. Atgautos į ankstesnių metų išlaidas perkeltos abejotinai atgautinos sumos</v>
          </cell>
          <cell r="B855">
            <v>2018</v>
          </cell>
          <cell r="D855">
            <v>6</v>
          </cell>
          <cell r="E855">
            <v>0</v>
          </cell>
          <cell r="H855">
            <v>0</v>
          </cell>
        </row>
        <row r="856">
          <cell r="A856" t="str">
            <v>1.8. Veiklos pajamos</v>
          </cell>
          <cell r="B856">
            <v>2018</v>
          </cell>
          <cell r="D856">
            <v>6</v>
          </cell>
          <cell r="E856">
            <v>0.7</v>
          </cell>
          <cell r="H856">
            <v>0</v>
          </cell>
        </row>
        <row r="857">
          <cell r="A857" t="str">
            <v>1.9. Sveikatos draudimo įmokos nuo pašalpų ( 6 proc.)</v>
          </cell>
          <cell r="B857">
            <v>2018</v>
          </cell>
          <cell r="D857">
            <v>6</v>
          </cell>
          <cell r="E857">
            <v>0</v>
          </cell>
          <cell r="H857">
            <v>0</v>
          </cell>
        </row>
        <row r="858">
          <cell r="A858" t="str">
            <v>1.10. Lėšos už ES institucijų pensijų sistemoje įgytas pensines teises</v>
          </cell>
          <cell r="B858">
            <v>2018</v>
          </cell>
          <cell r="D858">
            <v>6</v>
          </cell>
          <cell r="E858">
            <v>0</v>
          </cell>
          <cell r="H858">
            <v>0</v>
          </cell>
        </row>
        <row r="859">
          <cell r="A859" t="str">
            <v>1.11. Pajamos iš investicinės veiklos</v>
          </cell>
          <cell r="B859">
            <v>2018</v>
          </cell>
          <cell r="D859">
            <v>6</v>
          </cell>
          <cell r="E859">
            <v>0</v>
          </cell>
          <cell r="H859">
            <v>-0.2</v>
          </cell>
        </row>
        <row r="860">
          <cell r="A860" t="str">
            <v>1.1. Draudėjų valstybinio socialinio draudimo įmokos</v>
          </cell>
          <cell r="B860">
            <v>2018</v>
          </cell>
          <cell r="D860">
            <v>7</v>
          </cell>
          <cell r="E860">
            <v>307.10000000000002</v>
          </cell>
          <cell r="H860">
            <v>5.1000000000000227</v>
          </cell>
        </row>
        <row r="861">
          <cell r="A861" t="str">
            <v>1.2. Apdraustųjų valstybinio socialinio draudimo įmokos</v>
          </cell>
          <cell r="B861">
            <v>2018</v>
          </cell>
          <cell r="D861">
            <v>7</v>
          </cell>
          <cell r="E861">
            <v>32.799999999999997</v>
          </cell>
          <cell r="H861">
            <v>0.79999999999999716</v>
          </cell>
        </row>
        <row r="862">
          <cell r="A862" t="str">
            <v>1.3. Savarankiškai dirbančių asmenų valstybinio socialinio draudimo įmokos</v>
          </cell>
          <cell r="B862">
            <v>2018</v>
          </cell>
          <cell r="D862">
            <v>7</v>
          </cell>
          <cell r="E862">
            <v>5.2</v>
          </cell>
          <cell r="H862">
            <v>-9.8000000000000007</v>
          </cell>
        </row>
        <row r="863">
          <cell r="A863" t="str">
            <v>1.4. Savanoriškojo valstybinio socialinio draudimo įmokos</v>
          </cell>
          <cell r="B863">
            <v>2018</v>
          </cell>
          <cell r="D863">
            <v>7</v>
          </cell>
          <cell r="E863">
            <v>0</v>
          </cell>
          <cell r="H863">
            <v>0</v>
          </cell>
        </row>
        <row r="864">
          <cell r="A864" t="str">
            <v>1.5. Baudos ir delspinigiai</v>
          </cell>
          <cell r="B864">
            <v>2018</v>
          </cell>
          <cell r="D864">
            <v>7</v>
          </cell>
          <cell r="E864">
            <v>0.1</v>
          </cell>
          <cell r="H864">
            <v>0</v>
          </cell>
        </row>
        <row r="865">
          <cell r="A865" t="str">
            <v>1.6. Asignavimai iš Lietuvos Respublikos valstybės biudžeto</v>
          </cell>
          <cell r="B865">
            <v>2018</v>
          </cell>
          <cell r="D865">
            <v>7</v>
          </cell>
          <cell r="E865">
            <v>11.1</v>
          </cell>
          <cell r="H865">
            <v>0</v>
          </cell>
        </row>
        <row r="866">
          <cell r="A866" t="str">
            <v>1.7. Atgautos į ankstesnių metų išlaidas perkeltos abejotinai atgautinos sumos</v>
          </cell>
          <cell r="B866">
            <v>2018</v>
          </cell>
          <cell r="D866">
            <v>7</v>
          </cell>
          <cell r="E866">
            <v>0</v>
          </cell>
          <cell r="H866">
            <v>0</v>
          </cell>
        </row>
        <row r="867">
          <cell r="A867" t="str">
            <v>1.8. Veiklos pajamos</v>
          </cell>
          <cell r="B867">
            <v>2018</v>
          </cell>
          <cell r="D867">
            <v>7</v>
          </cell>
          <cell r="E867">
            <v>1.7</v>
          </cell>
          <cell r="H867">
            <v>0.79999999999999993</v>
          </cell>
        </row>
        <row r="868">
          <cell r="A868" t="str">
            <v>1.9. Sveikatos draudimo įmokos nuo pašalpų ( 6 proc.)</v>
          </cell>
          <cell r="B868">
            <v>2018</v>
          </cell>
          <cell r="D868">
            <v>7</v>
          </cell>
          <cell r="E868">
            <v>0</v>
          </cell>
          <cell r="H868">
            <v>0</v>
          </cell>
        </row>
        <row r="869">
          <cell r="A869" t="str">
            <v>1.10. Lėšos už ES institucijų pensijų sistemoje įgytas pensines teises</v>
          </cell>
          <cell r="B869">
            <v>2018</v>
          </cell>
          <cell r="D869">
            <v>7</v>
          </cell>
          <cell r="E869">
            <v>0</v>
          </cell>
          <cell r="H869">
            <v>0</v>
          </cell>
        </row>
        <row r="870">
          <cell r="A870" t="str">
            <v>1.11. Pajamos iš investicinės veiklos</v>
          </cell>
          <cell r="B870">
            <v>2018</v>
          </cell>
          <cell r="D870">
            <v>7</v>
          </cell>
          <cell r="E870">
            <v>0</v>
          </cell>
          <cell r="H870">
            <v>0</v>
          </cell>
        </row>
        <row r="871">
          <cell r="A871" t="str">
            <v>1.1. Draudėjų valstybinio socialinio draudimo įmokos</v>
          </cell>
          <cell r="B871">
            <v>2018</v>
          </cell>
          <cell r="D871">
            <v>8</v>
          </cell>
          <cell r="E871">
            <v>299.3</v>
          </cell>
          <cell r="H871">
            <v>-0.69999999999998863</v>
          </cell>
        </row>
        <row r="872">
          <cell r="A872" t="str">
            <v>1.2. Apdraustųjų valstybinio socialinio draudimo įmokos</v>
          </cell>
          <cell r="B872">
            <v>2018</v>
          </cell>
          <cell r="D872">
            <v>8</v>
          </cell>
          <cell r="E872">
            <v>32</v>
          </cell>
          <cell r="H872">
            <v>0</v>
          </cell>
        </row>
        <row r="873">
          <cell r="A873" t="str">
            <v>1.3. Savarankiškai dirbančių asmenų valstybinio socialinio draudimo įmokos</v>
          </cell>
          <cell r="B873">
            <v>2018</v>
          </cell>
          <cell r="D873">
            <v>8</v>
          </cell>
          <cell r="E873">
            <v>4</v>
          </cell>
          <cell r="H873">
            <v>-2</v>
          </cell>
        </row>
        <row r="874">
          <cell r="A874" t="str">
            <v>1.4. Savanoriškojo valstybinio socialinio draudimo įmokos</v>
          </cell>
          <cell r="B874">
            <v>2018</v>
          </cell>
          <cell r="D874">
            <v>8</v>
          </cell>
          <cell r="E874">
            <v>0</v>
          </cell>
          <cell r="H874">
            <v>0</v>
          </cell>
        </row>
        <row r="875">
          <cell r="A875" t="str">
            <v>1.5. Baudos ir delspinigiai</v>
          </cell>
          <cell r="B875">
            <v>2018</v>
          </cell>
          <cell r="D875">
            <v>8</v>
          </cell>
          <cell r="E875">
            <v>0.2</v>
          </cell>
          <cell r="H875">
            <v>0.1</v>
          </cell>
        </row>
        <row r="876">
          <cell r="A876" t="str">
            <v>1.6. Asignavimai iš Lietuvos Respublikos valstybės biudžeto</v>
          </cell>
          <cell r="B876">
            <v>2018</v>
          </cell>
          <cell r="D876">
            <v>8</v>
          </cell>
          <cell r="E876">
            <v>11.1</v>
          </cell>
          <cell r="H876">
            <v>0</v>
          </cell>
        </row>
        <row r="877">
          <cell r="A877" t="str">
            <v>1.7. Atgautos į ankstesnių metų išlaidas perkeltos abejotinai atgautinos sumos</v>
          </cell>
          <cell r="B877">
            <v>2018</v>
          </cell>
          <cell r="D877">
            <v>8</v>
          </cell>
          <cell r="E877">
            <v>0</v>
          </cell>
          <cell r="H877">
            <v>0</v>
          </cell>
        </row>
        <row r="878">
          <cell r="A878" t="str">
            <v>1.8. Veiklos pajamos</v>
          </cell>
          <cell r="B878">
            <v>2018</v>
          </cell>
          <cell r="D878">
            <v>8</v>
          </cell>
          <cell r="E878">
            <v>0.2</v>
          </cell>
          <cell r="H878">
            <v>-0.7</v>
          </cell>
        </row>
        <row r="879">
          <cell r="A879" t="str">
            <v>1.9. Sveikatos draudimo įmokos nuo pašalpų ( 6 proc.)</v>
          </cell>
          <cell r="B879">
            <v>2018</v>
          </cell>
          <cell r="D879">
            <v>8</v>
          </cell>
          <cell r="E879">
            <v>0</v>
          </cell>
          <cell r="H879">
            <v>0</v>
          </cell>
        </row>
        <row r="880">
          <cell r="A880" t="str">
            <v>1.10. Lėšos už ES institucijų pensijų sistemoje įgytas pensines teises</v>
          </cell>
          <cell r="B880">
            <v>2018</v>
          </cell>
          <cell r="D880">
            <v>8</v>
          </cell>
          <cell r="E880">
            <v>0</v>
          </cell>
          <cell r="H880">
            <v>0</v>
          </cell>
        </row>
        <row r="881">
          <cell r="A881" t="str">
            <v>1.11. Pajamos iš investicinės veiklos</v>
          </cell>
          <cell r="B881">
            <v>2018</v>
          </cell>
          <cell r="D881">
            <v>8</v>
          </cell>
          <cell r="E881">
            <v>0</v>
          </cell>
          <cell r="H881">
            <v>0</v>
          </cell>
        </row>
        <row r="882">
          <cell r="A882" t="str">
            <v>1.1. Draudėjų valstybinio socialinio draudimo įmokos</v>
          </cell>
          <cell r="B882">
            <v>2018</v>
          </cell>
          <cell r="D882">
            <v>9</v>
          </cell>
          <cell r="E882">
            <v>289.5</v>
          </cell>
          <cell r="H882">
            <v>-4.3000000000000114</v>
          </cell>
        </row>
        <row r="883">
          <cell r="A883" t="str">
            <v>1.2. Apdraustųjų valstybinio socialinio draudimo įmokos</v>
          </cell>
          <cell r="B883">
            <v>2018</v>
          </cell>
          <cell r="D883">
            <v>9</v>
          </cell>
          <cell r="E883">
            <v>31.5</v>
          </cell>
          <cell r="H883">
            <v>1.3000000000000007</v>
          </cell>
        </row>
        <row r="884">
          <cell r="A884" t="str">
            <v>1.3. Savarankiškai dirbančių asmenų valstybinio socialinio draudimo įmokos</v>
          </cell>
          <cell r="B884">
            <v>2018</v>
          </cell>
          <cell r="D884">
            <v>9</v>
          </cell>
          <cell r="E884">
            <v>4.4000000000000004</v>
          </cell>
          <cell r="H884">
            <v>-1.5999999999999996</v>
          </cell>
        </row>
        <row r="885">
          <cell r="A885" t="str">
            <v>1.4. Savanoriškojo valstybinio socialinio draudimo įmokos</v>
          </cell>
          <cell r="B885">
            <v>2018</v>
          </cell>
          <cell r="D885">
            <v>9</v>
          </cell>
          <cell r="E885">
            <v>0</v>
          </cell>
          <cell r="H885">
            <v>0</v>
          </cell>
        </row>
        <row r="886">
          <cell r="A886" t="str">
            <v>1.5. Baudos ir delspinigiai</v>
          </cell>
          <cell r="B886">
            <v>2018</v>
          </cell>
          <cell r="D886">
            <v>9</v>
          </cell>
          <cell r="E886">
            <v>0</v>
          </cell>
          <cell r="H886">
            <v>-0.2</v>
          </cell>
        </row>
        <row r="887">
          <cell r="A887" t="str">
            <v>1.6. Asignavimai iš Lietuvos Respublikos valstybės biudžeto</v>
          </cell>
          <cell r="B887">
            <v>2018</v>
          </cell>
          <cell r="D887">
            <v>9</v>
          </cell>
          <cell r="E887">
            <v>11.2</v>
          </cell>
          <cell r="H887">
            <v>9.9999999999999645E-2</v>
          </cell>
        </row>
        <row r="888">
          <cell r="A888" t="str">
            <v>1.7. Atgautos į ankstesnių metų išlaidas perkeltos abejotinai atgautinos sumos</v>
          </cell>
          <cell r="B888">
            <v>2018</v>
          </cell>
          <cell r="D888">
            <v>9</v>
          </cell>
          <cell r="E888">
            <v>0</v>
          </cell>
          <cell r="H888">
            <v>0</v>
          </cell>
        </row>
        <row r="889">
          <cell r="A889" t="str">
            <v>1.8. Veiklos pajamos</v>
          </cell>
          <cell r="B889">
            <v>2018</v>
          </cell>
          <cell r="D889">
            <v>9</v>
          </cell>
          <cell r="E889">
            <v>0.8</v>
          </cell>
          <cell r="H889">
            <v>-9.9999999999999978E-2</v>
          </cell>
        </row>
        <row r="890">
          <cell r="A890" t="str">
            <v>1.9. Sveikatos draudimo įmokos nuo pašalpų ( 6 proc.)</v>
          </cell>
          <cell r="B890">
            <v>2018</v>
          </cell>
          <cell r="D890">
            <v>9</v>
          </cell>
          <cell r="E890">
            <v>0</v>
          </cell>
          <cell r="H890">
            <v>0</v>
          </cell>
        </row>
        <row r="891">
          <cell r="A891" t="str">
            <v>1.10. Lėšos už ES institucijų pensijų sistemoje įgytas pensines teises</v>
          </cell>
          <cell r="B891">
            <v>2018</v>
          </cell>
          <cell r="D891">
            <v>9</v>
          </cell>
          <cell r="E891">
            <v>0.01</v>
          </cell>
          <cell r="H891">
            <v>0.01</v>
          </cell>
        </row>
        <row r="892">
          <cell r="A892" t="str">
            <v>1.11. Pajamos iš investicinės veiklos</v>
          </cell>
          <cell r="B892">
            <v>2018</v>
          </cell>
          <cell r="D892">
            <v>9</v>
          </cell>
          <cell r="E892"/>
          <cell r="H892">
            <v>0</v>
          </cell>
        </row>
        <row r="893">
          <cell r="A893" t="str">
            <v>1.1. Draudėjų valstybinio socialinio draudimo įmokos</v>
          </cell>
          <cell r="B893">
            <v>2018</v>
          </cell>
          <cell r="D893">
            <v>10</v>
          </cell>
          <cell r="E893">
            <v>302.3</v>
          </cell>
          <cell r="H893">
            <v>8.3000000000000114</v>
          </cell>
        </row>
        <row r="894">
          <cell r="A894" t="str">
            <v>1.2. Apdraustųjų valstybinio socialinio draudimo įmokos</v>
          </cell>
          <cell r="B894">
            <v>2018</v>
          </cell>
          <cell r="D894">
            <v>10</v>
          </cell>
          <cell r="E894">
            <v>32.5</v>
          </cell>
          <cell r="H894">
            <v>1.5</v>
          </cell>
        </row>
        <row r="895">
          <cell r="A895" t="str">
            <v>1.3. Savarankiškai dirbančių asmenų valstybinio socialinio draudimo įmokos</v>
          </cell>
          <cell r="B895">
            <v>2018</v>
          </cell>
          <cell r="D895">
            <v>10</v>
          </cell>
          <cell r="E895">
            <v>5.8</v>
          </cell>
          <cell r="H895">
            <v>-0.60000000000000053</v>
          </cell>
        </row>
        <row r="896">
          <cell r="A896" t="str">
            <v>1.4. Savanoriškojo valstybinio socialinio draudimo įmokos</v>
          </cell>
          <cell r="B896">
            <v>2018</v>
          </cell>
          <cell r="D896">
            <v>10</v>
          </cell>
          <cell r="E896">
            <v>0</v>
          </cell>
          <cell r="H896">
            <v>0</v>
          </cell>
        </row>
        <row r="897">
          <cell r="A897" t="str">
            <v>1.5. Baudos ir delspinigiai</v>
          </cell>
          <cell r="B897">
            <v>2018</v>
          </cell>
          <cell r="D897">
            <v>10</v>
          </cell>
          <cell r="E897">
            <v>0.1</v>
          </cell>
          <cell r="H897">
            <v>0</v>
          </cell>
        </row>
        <row r="898">
          <cell r="A898" t="str">
            <v>1.6. Asignavimai iš Lietuvos Respublikos valstybės biudžeto</v>
          </cell>
          <cell r="B898">
            <v>2018</v>
          </cell>
          <cell r="D898">
            <v>10</v>
          </cell>
          <cell r="E898">
            <v>11.1</v>
          </cell>
          <cell r="H898">
            <v>0</v>
          </cell>
        </row>
        <row r="899">
          <cell r="A899" t="str">
            <v>1.7. Atgautos į ankstesnių metų išlaidas perkeltos abejotinai atgautinos sumos</v>
          </cell>
          <cell r="B899">
            <v>2018</v>
          </cell>
          <cell r="D899">
            <v>10</v>
          </cell>
          <cell r="E899">
            <v>0</v>
          </cell>
          <cell r="H899">
            <v>0</v>
          </cell>
        </row>
        <row r="900">
          <cell r="A900" t="str">
            <v>1.8. Veiklos pajamos</v>
          </cell>
          <cell r="B900">
            <v>2018</v>
          </cell>
          <cell r="D900">
            <v>10</v>
          </cell>
          <cell r="E900">
            <v>1.9</v>
          </cell>
          <cell r="H900">
            <v>0.89999999999999991</v>
          </cell>
        </row>
        <row r="901">
          <cell r="A901" t="str">
            <v>1.9. Sveikatos draudimo įmokos nuo pašalpų ( 6 proc.)</v>
          </cell>
          <cell r="B901">
            <v>2018</v>
          </cell>
          <cell r="D901">
            <v>10</v>
          </cell>
          <cell r="E901">
            <v>0</v>
          </cell>
          <cell r="H901">
            <v>0</v>
          </cell>
        </row>
        <row r="902">
          <cell r="A902" t="str">
            <v>1.10. Lėšos už ES institucijų pensijų sistemoje įgytas pensines teises</v>
          </cell>
          <cell r="B902">
            <v>2018</v>
          </cell>
          <cell r="D902">
            <v>10</v>
          </cell>
          <cell r="E902">
            <v>0</v>
          </cell>
          <cell r="H902">
            <v>0</v>
          </cell>
        </row>
        <row r="903">
          <cell r="A903" t="str">
            <v>1.11. Pajamos iš investicinės veiklos</v>
          </cell>
          <cell r="B903">
            <v>2018</v>
          </cell>
          <cell r="D903">
            <v>10</v>
          </cell>
          <cell r="E903">
            <v>0</v>
          </cell>
          <cell r="H903">
            <v>0</v>
          </cell>
        </row>
        <row r="904">
          <cell r="A904" t="str">
            <v>1.1. Draudėjų valstybinio socialinio draudimo įmokos</v>
          </cell>
          <cell r="B904">
            <v>2018</v>
          </cell>
          <cell r="D904">
            <v>11</v>
          </cell>
          <cell r="E904">
            <v>311.2</v>
          </cell>
          <cell r="H904">
            <v>7.8999999999999773</v>
          </cell>
        </row>
        <row r="905">
          <cell r="A905" t="str">
            <v>1.2. Apdraustųjų valstybinio socialinio draudimo įmokos</v>
          </cell>
          <cell r="B905">
            <v>2018</v>
          </cell>
          <cell r="D905">
            <v>11</v>
          </cell>
          <cell r="E905">
            <v>33.5</v>
          </cell>
          <cell r="H905">
            <v>1.5</v>
          </cell>
        </row>
        <row r="906">
          <cell r="A906" t="str">
            <v>1.3. Savarankiškai dirbančių asmenų valstybinio socialinio draudimo įmokos</v>
          </cell>
          <cell r="B906">
            <v>2018</v>
          </cell>
          <cell r="D906">
            <v>11</v>
          </cell>
          <cell r="E906">
            <v>5.3</v>
          </cell>
          <cell r="H906">
            <v>0.29999999999999982</v>
          </cell>
        </row>
        <row r="907">
          <cell r="A907" t="str">
            <v>1.4. Savanoriškojo valstybinio socialinio draudimo įmokos</v>
          </cell>
          <cell r="B907">
            <v>2018</v>
          </cell>
          <cell r="D907">
            <v>11</v>
          </cell>
          <cell r="E907">
            <v>0</v>
          </cell>
          <cell r="H907">
            <v>0</v>
          </cell>
        </row>
        <row r="908">
          <cell r="A908" t="str">
            <v>1.5. Baudos ir delspinigiai</v>
          </cell>
          <cell r="B908">
            <v>2018</v>
          </cell>
          <cell r="D908">
            <v>11</v>
          </cell>
          <cell r="E908">
            <v>0.1</v>
          </cell>
          <cell r="H908">
            <v>0.1</v>
          </cell>
        </row>
        <row r="909">
          <cell r="A909" t="str">
            <v>1.6. Asignavimai iš Lietuvos Respublikos valstybės biudžeto</v>
          </cell>
          <cell r="B909">
            <v>2018</v>
          </cell>
          <cell r="D909">
            <v>11</v>
          </cell>
          <cell r="E909">
            <v>9.1</v>
          </cell>
          <cell r="H909">
            <v>-2</v>
          </cell>
        </row>
        <row r="910">
          <cell r="A910" t="str">
            <v>1.7. Atgautos į ankstesnių metų išlaidas perkeltos abejotinai atgautinos sumos</v>
          </cell>
          <cell r="B910">
            <v>2018</v>
          </cell>
          <cell r="D910">
            <v>11</v>
          </cell>
          <cell r="E910">
            <v>0</v>
          </cell>
          <cell r="H910">
            <v>0</v>
          </cell>
        </row>
        <row r="911">
          <cell r="A911" t="str">
            <v>1.8. Veiklos pajamos</v>
          </cell>
          <cell r="B911">
            <v>2018</v>
          </cell>
          <cell r="D911">
            <v>11</v>
          </cell>
          <cell r="E911">
            <v>0.3</v>
          </cell>
          <cell r="H911">
            <v>-0.60000000000000009</v>
          </cell>
        </row>
        <row r="912">
          <cell r="A912" t="str">
            <v>1.9. Sveikatos draudimo įmokos nuo pašalpų ( 6 proc.)</v>
          </cell>
          <cell r="B912">
            <v>2018</v>
          </cell>
          <cell r="D912">
            <v>11</v>
          </cell>
          <cell r="E912">
            <v>0</v>
          </cell>
          <cell r="H912">
            <v>0</v>
          </cell>
        </row>
        <row r="913">
          <cell r="A913" t="str">
            <v>1.10. Lėšos už ES institucijų pensijų sistemoje įgytas pensines teises</v>
          </cell>
          <cell r="B913">
            <v>2018</v>
          </cell>
          <cell r="D913">
            <v>11</v>
          </cell>
          <cell r="E913">
            <v>0</v>
          </cell>
          <cell r="H913">
            <v>0</v>
          </cell>
        </row>
        <row r="914">
          <cell r="A914" t="str">
            <v>1.11. Pajamos iš investicinės veiklos</v>
          </cell>
          <cell r="B914">
            <v>2018</v>
          </cell>
          <cell r="D914">
            <v>11</v>
          </cell>
          <cell r="E914">
            <v>0</v>
          </cell>
          <cell r="H914">
            <v>0</v>
          </cell>
        </row>
        <row r="915">
          <cell r="A915" t="str">
            <v>1.1. Draudėjų valstybinio socialinio draudimo įmokos</v>
          </cell>
          <cell r="B915">
            <v>2018</v>
          </cell>
          <cell r="D915">
            <v>12</v>
          </cell>
          <cell r="E915">
            <v>406.9</v>
          </cell>
          <cell r="H915">
            <v>6.8999999999999773</v>
          </cell>
        </row>
        <row r="916">
          <cell r="A916" t="str">
            <v>1.2. Apdraustųjų valstybinio socialinio draudimo įmokos</v>
          </cell>
          <cell r="B916">
            <v>2018</v>
          </cell>
          <cell r="D916">
            <v>12</v>
          </cell>
          <cell r="E916">
            <v>43.9</v>
          </cell>
          <cell r="H916">
            <v>1.6000000000000014</v>
          </cell>
        </row>
        <row r="917">
          <cell r="A917" t="str">
            <v>1.3. Savarankiškai dirbančių asmenų valstybinio socialinio draudimo įmokos</v>
          </cell>
          <cell r="B917">
            <v>2018</v>
          </cell>
          <cell r="D917">
            <v>12</v>
          </cell>
          <cell r="E917">
            <v>3.5</v>
          </cell>
          <cell r="H917">
            <v>-1.7999999999999998</v>
          </cell>
        </row>
        <row r="918">
          <cell r="A918" t="str">
            <v>1.4. Savanoriškojo valstybinio socialinio draudimo įmokos</v>
          </cell>
          <cell r="B918">
            <v>2018</v>
          </cell>
          <cell r="D918">
            <v>12</v>
          </cell>
          <cell r="E918">
            <v>0</v>
          </cell>
          <cell r="H918">
            <v>0</v>
          </cell>
        </row>
        <row r="919">
          <cell r="A919" t="str">
            <v>1.5. Baudos ir delspinigiai</v>
          </cell>
          <cell r="B919">
            <v>2018</v>
          </cell>
          <cell r="D919">
            <v>12</v>
          </cell>
          <cell r="E919">
            <v>0.1</v>
          </cell>
          <cell r="H919">
            <v>0.1</v>
          </cell>
        </row>
        <row r="920">
          <cell r="A920" t="str">
            <v>1.6. Asignavimai iš Lietuvos Respublikos valstybės biudžeto</v>
          </cell>
          <cell r="B920">
            <v>2018</v>
          </cell>
          <cell r="D920">
            <v>12</v>
          </cell>
          <cell r="E920">
            <v>13.1</v>
          </cell>
          <cell r="H920">
            <v>1.7999999999999989</v>
          </cell>
        </row>
        <row r="921">
          <cell r="A921" t="str">
            <v>1.7. Atgautos į ankstesnių metų išlaidas perkeltos abejotinai atgautinos sumos</v>
          </cell>
          <cell r="B921">
            <v>2018</v>
          </cell>
          <cell r="D921">
            <v>12</v>
          </cell>
          <cell r="E921">
            <v>0</v>
          </cell>
          <cell r="H921">
            <v>0</v>
          </cell>
        </row>
        <row r="922">
          <cell r="A922" t="str">
            <v>1.8. Veiklos pajamos</v>
          </cell>
          <cell r="B922">
            <v>2018</v>
          </cell>
          <cell r="D922">
            <v>12</v>
          </cell>
          <cell r="E922">
            <v>1.1000000000000001</v>
          </cell>
          <cell r="H922">
            <v>0.10000000000000009</v>
          </cell>
        </row>
        <row r="923">
          <cell r="A923" t="str">
            <v>1.9. Sveikatos draudimo įmokos nuo pašalpų ( 6 proc.)</v>
          </cell>
          <cell r="B923">
            <v>2018</v>
          </cell>
          <cell r="D923">
            <v>12</v>
          </cell>
          <cell r="E923">
            <v>0</v>
          </cell>
          <cell r="H923">
            <v>0</v>
          </cell>
        </row>
        <row r="924">
          <cell r="A924" t="str">
            <v>1.10. Lėšos už ES institucijų pensijų sistemoje įgytas pensines teises</v>
          </cell>
          <cell r="B924">
            <v>2018</v>
          </cell>
          <cell r="D924">
            <v>12</v>
          </cell>
          <cell r="E924">
            <v>0</v>
          </cell>
          <cell r="H924">
            <v>0</v>
          </cell>
        </row>
        <row r="925">
          <cell r="A925" t="str">
            <v>1.11. Pajamos iš investicinės veiklos</v>
          </cell>
          <cell r="B925">
            <v>2018</v>
          </cell>
          <cell r="D925">
            <v>12</v>
          </cell>
          <cell r="E925">
            <v>0</v>
          </cell>
          <cell r="H925">
            <v>0</v>
          </cell>
        </row>
        <row r="926">
          <cell r="A926" t="str">
            <v>1.1. Draudėjų valstybinio socialinio draudimo įmokos</v>
          </cell>
          <cell r="B926">
            <v>2019</v>
          </cell>
          <cell r="D926">
            <v>1</v>
          </cell>
          <cell r="E926">
            <v>115.6</v>
          </cell>
          <cell r="H926">
            <v>96.8</v>
          </cell>
        </row>
        <row r="927">
          <cell r="A927" t="str">
            <v>1.12. Iš pensijų fondų sugrįžusios lėšos</v>
          </cell>
          <cell r="B927">
            <v>2019</v>
          </cell>
          <cell r="D927">
            <v>1</v>
          </cell>
          <cell r="E927">
            <v>9.8000000000000007</v>
          </cell>
          <cell r="H927">
            <v>-5.1999999999999993</v>
          </cell>
        </row>
        <row r="928">
          <cell r="A928" t="str">
            <v>1.2. Apdraustųjų valstybinio socialinio draudimo įmokos</v>
          </cell>
          <cell r="B928">
            <v>2019</v>
          </cell>
          <cell r="D928">
            <v>1</v>
          </cell>
          <cell r="E928">
            <v>99.6</v>
          </cell>
          <cell r="H928">
            <v>-34.900000000000006</v>
          </cell>
        </row>
        <row r="929">
          <cell r="A929" t="str">
            <v>1.3. Savarankiškai dirbančių asmenų valstybinio socialinio draudimo įmokos</v>
          </cell>
          <cell r="B929">
            <v>2019</v>
          </cell>
          <cell r="D929">
            <v>1</v>
          </cell>
          <cell r="E929">
            <v>4</v>
          </cell>
          <cell r="H929">
            <v>0.39999999999999991</v>
          </cell>
        </row>
        <row r="930">
          <cell r="A930" t="str">
            <v>1.4. Savanoriškojo valstybinio socialinio draudimo įmokos</v>
          </cell>
          <cell r="B930">
            <v>2019</v>
          </cell>
          <cell r="D930">
            <v>1</v>
          </cell>
          <cell r="E930">
            <v>0</v>
          </cell>
          <cell r="H930">
            <v>0</v>
          </cell>
        </row>
        <row r="931">
          <cell r="A931" t="str">
            <v>1.5. Baudos ir delspinigiai</v>
          </cell>
          <cell r="B931">
            <v>2019</v>
          </cell>
          <cell r="D931">
            <v>1</v>
          </cell>
          <cell r="E931">
            <v>0</v>
          </cell>
          <cell r="H931">
            <v>-0.1</v>
          </cell>
        </row>
        <row r="932">
          <cell r="A932" t="str">
            <v>1.6. Asignavimai iš Lietuvos Respublikos valstybės biudžeto</v>
          </cell>
          <cell r="B932">
            <v>2019</v>
          </cell>
          <cell r="D932">
            <v>1</v>
          </cell>
          <cell r="E932">
            <v>137</v>
          </cell>
          <cell r="H932">
            <v>-6.5</v>
          </cell>
        </row>
        <row r="933">
          <cell r="A933" t="str">
            <v>1.7. Atgautos į ankstesnių metų išlaidas perkeltos abejotinai atgautinos sumos</v>
          </cell>
          <cell r="B933">
            <v>2019</v>
          </cell>
          <cell r="D933">
            <v>1</v>
          </cell>
          <cell r="E933">
            <v>0</v>
          </cell>
          <cell r="H933">
            <v>0</v>
          </cell>
        </row>
        <row r="934">
          <cell r="A934" t="str">
            <v>1.8. Veiklos pajamos</v>
          </cell>
          <cell r="B934">
            <v>2019</v>
          </cell>
          <cell r="D934">
            <v>1</v>
          </cell>
          <cell r="E934">
            <v>1.6</v>
          </cell>
          <cell r="H934">
            <v>0.60000000000000009</v>
          </cell>
        </row>
        <row r="935">
          <cell r="A935" t="str">
            <v>1.9. Sveikatos draudimo įmokos nuo pašalpų ( 6 proc.)</v>
          </cell>
          <cell r="B935">
            <v>2019</v>
          </cell>
          <cell r="D935">
            <v>1</v>
          </cell>
          <cell r="E935">
            <v>0</v>
          </cell>
          <cell r="H935">
            <v>0</v>
          </cell>
        </row>
        <row r="936">
          <cell r="A936" t="str">
            <v>1.10. Lėšos už ES institucijų pensijų sistemoje įgytas pensines teises</v>
          </cell>
          <cell r="B936">
            <v>2019</v>
          </cell>
          <cell r="D936">
            <v>1</v>
          </cell>
          <cell r="E936">
            <v>0</v>
          </cell>
          <cell r="H936">
            <v>0</v>
          </cell>
        </row>
        <row r="937">
          <cell r="A937" t="str">
            <v>1.11. Pajamos iš investicinės veiklos</v>
          </cell>
          <cell r="B937">
            <v>2019</v>
          </cell>
          <cell r="D937">
            <v>1</v>
          </cell>
          <cell r="E937">
            <v>0</v>
          </cell>
          <cell r="H937">
            <v>0</v>
          </cell>
        </row>
        <row r="938">
          <cell r="A938" t="str">
            <v>1.1. Draudėjų valstybinio socialinio draudimo įmokos</v>
          </cell>
          <cell r="B938">
            <v>2019</v>
          </cell>
          <cell r="D938">
            <v>2</v>
          </cell>
          <cell r="E938">
            <v>71</v>
          </cell>
          <cell r="H938">
            <v>46.5</v>
          </cell>
        </row>
        <row r="939">
          <cell r="A939" t="str">
            <v>1.12. Iš pensijų fondų sugrįžusios lėšos</v>
          </cell>
          <cell r="B939">
            <v>2019</v>
          </cell>
          <cell r="D939">
            <v>2</v>
          </cell>
          <cell r="E939">
            <v>14.4</v>
          </cell>
          <cell r="H939">
            <v>-0.59999999999999964</v>
          </cell>
        </row>
        <row r="940">
          <cell r="A940" t="str">
            <v>1.2. Apdraustųjų valstybinio socialinio draudimo įmokos</v>
          </cell>
          <cell r="B940">
            <v>2019</v>
          </cell>
          <cell r="D940">
            <v>2</v>
          </cell>
          <cell r="E940">
            <v>148.19999999999999</v>
          </cell>
          <cell r="H940">
            <v>-35.100000000000023</v>
          </cell>
        </row>
        <row r="941">
          <cell r="A941" t="str">
            <v>1.3. Savarankiškai dirbančių asmenų valstybinio socialinio draudimo įmokos</v>
          </cell>
          <cell r="B941">
            <v>2019</v>
          </cell>
          <cell r="D941">
            <v>2</v>
          </cell>
          <cell r="E941">
            <v>2.5</v>
          </cell>
          <cell r="H941">
            <v>0.5</v>
          </cell>
        </row>
        <row r="942">
          <cell r="A942" t="str">
            <v>1.4. Savanoriškojo valstybinio socialinio draudimo įmokos</v>
          </cell>
          <cell r="B942">
            <v>2019</v>
          </cell>
          <cell r="D942">
            <v>2</v>
          </cell>
          <cell r="E942">
            <v>0</v>
          </cell>
          <cell r="H942">
            <v>0</v>
          </cell>
        </row>
        <row r="943">
          <cell r="A943" t="str">
            <v>1.5. Baudos ir delspinigiai</v>
          </cell>
          <cell r="B943">
            <v>2019</v>
          </cell>
          <cell r="D943">
            <v>2</v>
          </cell>
          <cell r="E943">
            <v>0.1</v>
          </cell>
          <cell r="H943">
            <v>0</v>
          </cell>
        </row>
        <row r="944">
          <cell r="A944" t="str">
            <v>1.6. Asignavimai iš Lietuvos Respublikos valstybės biudžeto</v>
          </cell>
          <cell r="B944">
            <v>2019</v>
          </cell>
          <cell r="D944">
            <v>2</v>
          </cell>
          <cell r="E944">
            <v>143.5</v>
          </cell>
          <cell r="H944">
            <v>0</v>
          </cell>
        </row>
        <row r="945">
          <cell r="A945" t="str">
            <v>1.7. Atgautos į ankstesnių metų išlaidas perkeltos abejotinai atgautinos sumos</v>
          </cell>
          <cell r="B945">
            <v>2019</v>
          </cell>
          <cell r="D945">
            <v>2</v>
          </cell>
          <cell r="E945">
            <v>0</v>
          </cell>
          <cell r="H945">
            <v>0</v>
          </cell>
        </row>
        <row r="946">
          <cell r="A946" t="str">
            <v>1.8. Veiklos pajamos</v>
          </cell>
          <cell r="B946">
            <v>2019</v>
          </cell>
          <cell r="D946">
            <v>2</v>
          </cell>
          <cell r="E946">
            <v>0.4</v>
          </cell>
          <cell r="H946">
            <v>0.10000000000000003</v>
          </cell>
        </row>
        <row r="947">
          <cell r="A947" t="str">
            <v>1.9. Sveikatos draudimo įmokos nuo pašalpų ( 6 proc.)</v>
          </cell>
          <cell r="B947">
            <v>2019</v>
          </cell>
          <cell r="D947">
            <v>2</v>
          </cell>
          <cell r="E947">
            <v>0</v>
          </cell>
          <cell r="H947">
            <v>0</v>
          </cell>
        </row>
        <row r="948">
          <cell r="A948" t="str">
            <v>1.10. Lėšos už ES institucijų pensijų sistemoje įgytas pensines teises</v>
          </cell>
          <cell r="B948">
            <v>2019</v>
          </cell>
          <cell r="D948">
            <v>2</v>
          </cell>
          <cell r="E948">
            <v>0</v>
          </cell>
          <cell r="H948">
            <v>0</v>
          </cell>
        </row>
        <row r="949">
          <cell r="A949" t="str">
            <v>1.11. Pajamos iš investicinės veiklos</v>
          </cell>
          <cell r="B949">
            <v>2019</v>
          </cell>
          <cell r="D949">
            <v>2</v>
          </cell>
          <cell r="E949">
            <v>0</v>
          </cell>
          <cell r="H949">
            <v>0</v>
          </cell>
        </row>
        <row r="950">
          <cell r="A950" t="str">
            <v>1.1. Draudėjų valstybinio socialinio draudimo įmokos</v>
          </cell>
          <cell r="B950">
            <v>2019</v>
          </cell>
          <cell r="D950">
            <v>3</v>
          </cell>
          <cell r="E950">
            <v>32.6</v>
          </cell>
          <cell r="H950">
            <v>9.2000000000000028</v>
          </cell>
        </row>
        <row r="951">
          <cell r="A951" t="str">
            <v>1.12. Iš pensijų fondų sugrįžusios lėšos</v>
          </cell>
          <cell r="B951">
            <v>2019</v>
          </cell>
          <cell r="D951">
            <v>3</v>
          </cell>
          <cell r="E951">
            <v>13.1</v>
          </cell>
          <cell r="H951">
            <v>-6.9</v>
          </cell>
        </row>
        <row r="952">
          <cell r="A952" t="str">
            <v>1.2. Apdraustųjų valstybinio socialinio draudimo įmokos</v>
          </cell>
          <cell r="B952">
            <v>2019</v>
          </cell>
          <cell r="D952">
            <v>3</v>
          </cell>
          <cell r="E952">
            <v>170.8</v>
          </cell>
          <cell r="H952">
            <v>-11.5</v>
          </cell>
        </row>
        <row r="953">
          <cell r="A953" t="str">
            <v>1.3. Savarankiškai dirbančių asmenų valstybinio socialinio draudimo įmokos</v>
          </cell>
          <cell r="B953">
            <v>2019</v>
          </cell>
          <cell r="D953">
            <v>3</v>
          </cell>
          <cell r="E953">
            <v>3.6</v>
          </cell>
          <cell r="H953">
            <v>-2.4</v>
          </cell>
        </row>
        <row r="954">
          <cell r="A954" t="str">
            <v>1.4. Savanoriškojo valstybinio socialinio draudimo įmokos</v>
          </cell>
          <cell r="B954">
            <v>2019</v>
          </cell>
          <cell r="D954">
            <v>3</v>
          </cell>
          <cell r="E954">
            <v>0</v>
          </cell>
          <cell r="H954">
            <v>0</v>
          </cell>
        </row>
        <row r="955">
          <cell r="A955" t="str">
            <v>1.5. Baudos ir delspinigiai</v>
          </cell>
          <cell r="B955">
            <v>2019</v>
          </cell>
          <cell r="D955">
            <v>3</v>
          </cell>
          <cell r="E955">
            <v>0.1</v>
          </cell>
          <cell r="H955">
            <v>-0.1</v>
          </cell>
        </row>
        <row r="956">
          <cell r="A956" t="str">
            <v>1.6. Asignavimai iš Lietuvos Respublikos valstybės biudžeto</v>
          </cell>
          <cell r="B956">
            <v>2019</v>
          </cell>
          <cell r="D956">
            <v>3</v>
          </cell>
          <cell r="E956">
            <v>143.6</v>
          </cell>
          <cell r="H956">
            <v>0</v>
          </cell>
        </row>
        <row r="957">
          <cell r="A957" t="str">
            <v>1.7. Atgautos į ankstesnių metų išlaidas perkeltos abejotinai atgautinos sumos</v>
          </cell>
          <cell r="B957">
            <v>2019</v>
          </cell>
          <cell r="D957">
            <v>3</v>
          </cell>
          <cell r="E957">
            <v>0</v>
          </cell>
          <cell r="H957">
            <v>0</v>
          </cell>
        </row>
        <row r="958">
          <cell r="A958" t="str">
            <v>1.8. Veiklos pajamos</v>
          </cell>
          <cell r="B958">
            <v>2019</v>
          </cell>
          <cell r="D958">
            <v>3</v>
          </cell>
          <cell r="E958">
            <v>1.1000000000000001</v>
          </cell>
          <cell r="H958">
            <v>-0.5</v>
          </cell>
        </row>
        <row r="959">
          <cell r="A959" t="str">
            <v>1.9. Sveikatos draudimo įmokos nuo pašalpų ( 6 proc.)</v>
          </cell>
          <cell r="B959">
            <v>2019</v>
          </cell>
          <cell r="D959">
            <v>3</v>
          </cell>
          <cell r="E959">
            <v>0</v>
          </cell>
          <cell r="H959">
            <v>0</v>
          </cell>
        </row>
        <row r="960">
          <cell r="A960" t="str">
            <v>1.10. Lėšos už ES institucijų pensijų sistemoje įgytas pensines teises</v>
          </cell>
          <cell r="B960">
            <v>2019</v>
          </cell>
          <cell r="D960">
            <v>3</v>
          </cell>
          <cell r="E960">
            <v>0</v>
          </cell>
          <cell r="H960">
            <v>0</v>
          </cell>
        </row>
        <row r="961">
          <cell r="A961" t="str">
            <v>1.11. Pajamos iš investicinės veiklos</v>
          </cell>
          <cell r="B961">
            <v>2019</v>
          </cell>
          <cell r="D961">
            <v>3</v>
          </cell>
          <cell r="E961">
            <v>0</v>
          </cell>
          <cell r="H961">
            <v>0</v>
          </cell>
        </row>
        <row r="962">
          <cell r="A962" t="str">
            <v>1.12. Iš pensijų fondų sugrįžusios lėšos</v>
          </cell>
          <cell r="B962">
            <v>2019</v>
          </cell>
          <cell r="D962">
            <v>4</v>
          </cell>
          <cell r="E962">
            <v>7.3</v>
          </cell>
          <cell r="H962">
            <v>-7.7</v>
          </cell>
        </row>
        <row r="963">
          <cell r="A963" t="str">
            <v>1.12. Iš pensijų fondų sugrįžusios lėšos</v>
          </cell>
          <cell r="B963">
            <v>2019</v>
          </cell>
          <cell r="D963">
            <v>5</v>
          </cell>
          <cell r="E963">
            <v>9.6999999999999993</v>
          </cell>
          <cell r="H963">
            <v>-5.3000000000000007</v>
          </cell>
        </row>
        <row r="964">
          <cell r="A964" t="str">
            <v>1.12. Iš pensijų fondų sugrįžusios lėšos</v>
          </cell>
          <cell r="B964">
            <v>2019</v>
          </cell>
          <cell r="D964">
            <v>6</v>
          </cell>
          <cell r="E964">
            <v>19.5</v>
          </cell>
          <cell r="H964">
            <v>-17.5</v>
          </cell>
        </row>
        <row r="965">
          <cell r="A965" t="str">
            <v>1.12. Iš pensijų fondų sugrįžusios lėšos</v>
          </cell>
          <cell r="B965">
            <v>2019</v>
          </cell>
          <cell r="D965">
            <v>7</v>
          </cell>
          <cell r="E965">
            <v>32.700000000000003</v>
          </cell>
          <cell r="H965">
            <v>32.700000000000003</v>
          </cell>
        </row>
        <row r="966">
          <cell r="A966" t="str">
            <v>1.12. Iš pensijų fondų sugrįžusios lėšos</v>
          </cell>
          <cell r="B966">
            <v>2019</v>
          </cell>
          <cell r="D966">
            <v>8</v>
          </cell>
          <cell r="E966">
            <v>0</v>
          </cell>
          <cell r="H966">
            <v>0</v>
          </cell>
        </row>
        <row r="967">
          <cell r="A967" t="str">
            <v>1.12. Iš pensijų fondų sugrįžusios lėšos</v>
          </cell>
          <cell r="B967">
            <v>2019</v>
          </cell>
          <cell r="D967">
            <v>9</v>
          </cell>
          <cell r="E967">
            <v>0</v>
          </cell>
          <cell r="H967">
            <v>0</v>
          </cell>
        </row>
        <row r="968">
          <cell r="A968" t="str">
            <v>1.12. Iš pensijų fondų sugrįžusios lėšos</v>
          </cell>
          <cell r="B968">
            <v>2019</v>
          </cell>
          <cell r="D968">
            <v>10</v>
          </cell>
          <cell r="E968">
            <v>0</v>
          </cell>
          <cell r="H968">
            <v>0</v>
          </cell>
        </row>
        <row r="969">
          <cell r="A969" t="str">
            <v>1.12. Iš pensijų fondų sugrįžusios lėšos</v>
          </cell>
          <cell r="B969">
            <v>2019</v>
          </cell>
          <cell r="D969">
            <v>11</v>
          </cell>
          <cell r="E969">
            <v>0</v>
          </cell>
          <cell r="H969">
            <v>0</v>
          </cell>
        </row>
        <row r="970">
          <cell r="A970" t="str">
            <v>1.12. Iš pensijų fondų sugrįžusios lėšos</v>
          </cell>
          <cell r="B970">
            <v>2019</v>
          </cell>
          <cell r="D970">
            <v>12</v>
          </cell>
          <cell r="E970"/>
          <cell r="H970">
            <v>0</v>
          </cell>
        </row>
        <row r="971">
          <cell r="A971" t="str">
            <v>1.1. Draudėjų valstybinio socialinio draudimo įmokos</v>
          </cell>
          <cell r="B971">
            <v>2019</v>
          </cell>
          <cell r="D971">
            <v>4</v>
          </cell>
          <cell r="E971">
            <v>51.7</v>
          </cell>
          <cell r="H971">
            <v>27.1</v>
          </cell>
        </row>
        <row r="972">
          <cell r="A972" t="str">
            <v>1.2. Apdraustųjų valstybinio socialinio draudimo įmokos</v>
          </cell>
          <cell r="B972">
            <v>2019</v>
          </cell>
          <cell r="D972">
            <v>4</v>
          </cell>
          <cell r="E972">
            <v>163</v>
          </cell>
          <cell r="H972">
            <v>-21.5</v>
          </cell>
        </row>
        <row r="973">
          <cell r="A973" t="str">
            <v>1.3. Savarankiškai dirbančių asmenų valstybinio socialinio draudimo įmokos</v>
          </cell>
          <cell r="B973">
            <v>2019</v>
          </cell>
          <cell r="D973">
            <v>4</v>
          </cell>
          <cell r="E973">
            <v>28.8</v>
          </cell>
          <cell r="H973">
            <v>7.8000000000000007</v>
          </cell>
        </row>
        <row r="974">
          <cell r="A974" t="str">
            <v>1.4. Savanoriškojo valstybinio socialinio draudimo įmokos</v>
          </cell>
          <cell r="B974">
            <v>2019</v>
          </cell>
          <cell r="D974">
            <v>4</v>
          </cell>
          <cell r="E974">
            <v>0</v>
          </cell>
          <cell r="H974">
            <v>0</v>
          </cell>
        </row>
        <row r="975">
          <cell r="A975" t="str">
            <v>1.5. Baudos ir delspinigiai</v>
          </cell>
          <cell r="B975">
            <v>2019</v>
          </cell>
          <cell r="D975">
            <v>4</v>
          </cell>
          <cell r="E975">
            <v>0.1</v>
          </cell>
          <cell r="H975">
            <v>0</v>
          </cell>
        </row>
        <row r="976">
          <cell r="A976" t="str">
            <v>1.6. Asignavimai iš Lietuvos Respublikos valstybės biudžeto</v>
          </cell>
          <cell r="B976">
            <v>2019</v>
          </cell>
          <cell r="D976">
            <v>4</v>
          </cell>
          <cell r="E976">
            <v>143.5</v>
          </cell>
          <cell r="H976">
            <v>0</v>
          </cell>
        </row>
        <row r="977">
          <cell r="A977" t="str">
            <v>1.7. Atgautos į ankstesnių metų išlaidas perkeltos abejotinai atgautinos sumos</v>
          </cell>
          <cell r="B977">
            <v>2019</v>
          </cell>
          <cell r="D977">
            <v>4</v>
          </cell>
          <cell r="E977">
            <v>0</v>
          </cell>
          <cell r="H977">
            <v>0</v>
          </cell>
        </row>
        <row r="978">
          <cell r="A978" t="str">
            <v>1.8. Veiklos pajamos</v>
          </cell>
          <cell r="B978">
            <v>2019</v>
          </cell>
          <cell r="D978">
            <v>4</v>
          </cell>
          <cell r="E978">
            <v>0.4</v>
          </cell>
          <cell r="H978">
            <v>-0.6</v>
          </cell>
        </row>
        <row r="979">
          <cell r="A979" t="str">
            <v>1.9. Sveikatos draudimo įmokos nuo pašalpų ( 6 proc.)</v>
          </cell>
          <cell r="B979">
            <v>2019</v>
          </cell>
          <cell r="D979">
            <v>4</v>
          </cell>
          <cell r="E979">
            <v>0</v>
          </cell>
          <cell r="H979">
            <v>0</v>
          </cell>
        </row>
        <row r="980">
          <cell r="A980" t="str">
            <v>1.10. Lėšos už ES institucijų pensijų sistemoje įgytas pensines teises</v>
          </cell>
          <cell r="B980">
            <v>2019</v>
          </cell>
          <cell r="D980">
            <v>4</v>
          </cell>
          <cell r="E980">
            <v>0</v>
          </cell>
          <cell r="H980">
            <v>0</v>
          </cell>
        </row>
        <row r="981">
          <cell r="A981" t="str">
            <v>1.11. Pajamos iš investicinės veiklos</v>
          </cell>
          <cell r="B981">
            <v>2019</v>
          </cell>
          <cell r="D981">
            <v>4</v>
          </cell>
          <cell r="E981">
            <v>0</v>
          </cell>
          <cell r="H981">
            <v>0</v>
          </cell>
        </row>
        <row r="982">
          <cell r="A982" t="str">
            <v>1.1. Draudėjų valstybinio socialinio draudimo įmokos</v>
          </cell>
          <cell r="B982">
            <v>2019</v>
          </cell>
          <cell r="D982">
            <v>5</v>
          </cell>
          <cell r="E982">
            <v>52.4</v>
          </cell>
          <cell r="H982">
            <v>26.9</v>
          </cell>
        </row>
        <row r="983">
          <cell r="A983" t="str">
            <v>1.2. Apdraustųjų valstybinio socialinio draudimo įmokos</v>
          </cell>
          <cell r="B983">
            <v>2019</v>
          </cell>
          <cell r="D983">
            <v>5</v>
          </cell>
          <cell r="E983">
            <v>174.7</v>
          </cell>
          <cell r="H983">
            <v>-17.300000000000011</v>
          </cell>
        </row>
        <row r="984">
          <cell r="A984" t="str">
            <v>1.3. Savarankiškai dirbančių asmenų valstybinio socialinio draudimo įmokos</v>
          </cell>
          <cell r="B984">
            <v>2019</v>
          </cell>
          <cell r="D984">
            <v>5</v>
          </cell>
          <cell r="E984">
            <v>15.9</v>
          </cell>
          <cell r="H984">
            <v>1.9000000000000004</v>
          </cell>
        </row>
        <row r="985">
          <cell r="A985" t="str">
            <v>1.4. Savanoriškojo valstybinio socialinio draudimo įmokos</v>
          </cell>
          <cell r="B985">
            <v>2019</v>
          </cell>
          <cell r="D985">
            <v>5</v>
          </cell>
          <cell r="E985">
            <v>0</v>
          </cell>
          <cell r="H985">
            <v>0</v>
          </cell>
        </row>
        <row r="986">
          <cell r="A986" t="str">
            <v>1.5. Baudos ir delspinigiai</v>
          </cell>
          <cell r="B986">
            <v>2019</v>
          </cell>
          <cell r="D986">
            <v>5</v>
          </cell>
          <cell r="E986">
            <v>0.1</v>
          </cell>
          <cell r="H986">
            <v>0</v>
          </cell>
        </row>
        <row r="987">
          <cell r="A987" t="str">
            <v>1.6. Asignavimai iš Lietuvos Respublikos valstybės biudžeto</v>
          </cell>
          <cell r="B987">
            <v>2019</v>
          </cell>
          <cell r="D987">
            <v>5</v>
          </cell>
          <cell r="E987">
            <v>143.5</v>
          </cell>
          <cell r="H987">
            <v>0</v>
          </cell>
        </row>
        <row r="988">
          <cell r="A988" t="str">
            <v>1.7. Atgautos į ankstesnių metų išlaidas perkeltos abejotinai atgautinos sumos</v>
          </cell>
          <cell r="B988">
            <v>2019</v>
          </cell>
          <cell r="D988">
            <v>5</v>
          </cell>
          <cell r="E988">
            <v>0</v>
          </cell>
          <cell r="H988">
            <v>0</v>
          </cell>
        </row>
        <row r="989">
          <cell r="A989" t="str">
            <v>1.8. Veiklos pajamos</v>
          </cell>
          <cell r="B989">
            <v>2019</v>
          </cell>
          <cell r="D989">
            <v>5</v>
          </cell>
          <cell r="E989">
            <v>1.7</v>
          </cell>
          <cell r="H989">
            <v>0.7</v>
          </cell>
        </row>
        <row r="990">
          <cell r="A990" t="str">
            <v>1.9. Sveikatos draudimo įmokos nuo pašalpų ( 6 proc.)</v>
          </cell>
          <cell r="B990">
            <v>2019</v>
          </cell>
          <cell r="D990">
            <v>5</v>
          </cell>
          <cell r="E990">
            <v>0</v>
          </cell>
          <cell r="H990">
            <v>0</v>
          </cell>
        </row>
        <row r="991">
          <cell r="A991" t="str">
            <v>1.10. Lėšos už ES institucijų pensijų sistemoje įgytas pensines teises</v>
          </cell>
          <cell r="B991">
            <v>2019</v>
          </cell>
          <cell r="D991">
            <v>5</v>
          </cell>
          <cell r="E991">
            <v>0</v>
          </cell>
          <cell r="H991">
            <v>0</v>
          </cell>
        </row>
        <row r="992">
          <cell r="A992" t="str">
            <v>1.11. Pajamos iš investicinės veiklos</v>
          </cell>
          <cell r="B992">
            <v>2019</v>
          </cell>
          <cell r="D992">
            <v>5</v>
          </cell>
          <cell r="E992">
            <v>0</v>
          </cell>
          <cell r="H992">
            <v>0</v>
          </cell>
        </row>
        <row r="993">
          <cell r="A993" t="str">
            <v>1.1. Draudėjų valstybinio socialinio draudimo įmokos</v>
          </cell>
          <cell r="B993">
            <v>2019</v>
          </cell>
          <cell r="D993">
            <v>6</v>
          </cell>
          <cell r="E993">
            <v>52.3</v>
          </cell>
          <cell r="H993">
            <v>24.999999999999996</v>
          </cell>
        </row>
        <row r="994">
          <cell r="A994" t="str">
            <v>1.2. Apdraustųjų valstybinio socialinio draudimo įmokos</v>
          </cell>
          <cell r="B994">
            <v>2019</v>
          </cell>
          <cell r="D994">
            <v>6</v>
          </cell>
          <cell r="E994">
            <v>184.7</v>
          </cell>
          <cell r="H994">
            <v>-23.200000000000017</v>
          </cell>
        </row>
        <row r="995">
          <cell r="A995" t="str">
            <v>1.3. Savarankiškai dirbančių asmenų valstybinio socialinio draudimo įmokos</v>
          </cell>
          <cell r="B995">
            <v>2019</v>
          </cell>
          <cell r="D995">
            <v>6</v>
          </cell>
          <cell r="E995">
            <v>3.5</v>
          </cell>
          <cell r="H995">
            <v>-2.5</v>
          </cell>
        </row>
        <row r="996">
          <cell r="A996" t="str">
            <v>1.4. Savanoriškojo valstybinio socialinio draudimo įmokos</v>
          </cell>
          <cell r="B996">
            <v>2019</v>
          </cell>
          <cell r="D996">
            <v>6</v>
          </cell>
          <cell r="E996">
            <v>0</v>
          </cell>
          <cell r="H996">
            <v>0</v>
          </cell>
        </row>
        <row r="997">
          <cell r="A997" t="str">
            <v>1.5. Baudos ir delspinigiai</v>
          </cell>
          <cell r="B997">
            <v>2019</v>
          </cell>
          <cell r="D997">
            <v>6</v>
          </cell>
          <cell r="E997">
            <v>0.1</v>
          </cell>
          <cell r="H997">
            <v>-0.19999999999999998</v>
          </cell>
        </row>
        <row r="998">
          <cell r="A998" t="str">
            <v>1.6. Asignavimai iš Lietuvos Respublikos valstybės biudžeto</v>
          </cell>
          <cell r="B998">
            <v>2019</v>
          </cell>
          <cell r="D998">
            <v>6</v>
          </cell>
          <cell r="E998">
            <v>143.5</v>
          </cell>
          <cell r="H998">
            <v>0</v>
          </cell>
        </row>
        <row r="999">
          <cell r="A999" t="str">
            <v>1.7. Atgautos į ankstesnių metų išlaidas perkeltos abejotinai atgautinos sumos</v>
          </cell>
          <cell r="B999">
            <v>2019</v>
          </cell>
          <cell r="D999">
            <v>6</v>
          </cell>
          <cell r="E999">
            <v>0</v>
          </cell>
          <cell r="H999">
            <v>0</v>
          </cell>
        </row>
        <row r="1000">
          <cell r="A1000" t="str">
            <v>1.8. Veiklos pajamos</v>
          </cell>
          <cell r="B1000">
            <v>2019</v>
          </cell>
          <cell r="D1000">
            <v>6</v>
          </cell>
          <cell r="E1000">
            <v>0.8</v>
          </cell>
          <cell r="H1000">
            <v>-0.19999999999999996</v>
          </cell>
        </row>
        <row r="1001">
          <cell r="A1001" t="str">
            <v>1.9. Sveikatos draudimo įmokos nuo pašalpų ( 6 proc.)</v>
          </cell>
          <cell r="B1001">
            <v>2019</v>
          </cell>
          <cell r="D1001">
            <v>6</v>
          </cell>
          <cell r="E1001">
            <v>0</v>
          </cell>
          <cell r="H1001">
            <v>0</v>
          </cell>
        </row>
        <row r="1002">
          <cell r="A1002" t="str">
            <v>1.10. Lėšos už ES institucijų pensijų sistemoje įgytas pensines teises</v>
          </cell>
          <cell r="B1002">
            <v>2019</v>
          </cell>
          <cell r="D1002">
            <v>6</v>
          </cell>
          <cell r="E1002">
            <v>0</v>
          </cell>
          <cell r="H1002">
            <v>0</v>
          </cell>
        </row>
        <row r="1003">
          <cell r="A1003" t="str">
            <v>1.11. Pajamos iš investicinės veiklos</v>
          </cell>
          <cell r="B1003">
            <v>2019</v>
          </cell>
          <cell r="D1003">
            <v>6</v>
          </cell>
          <cell r="E1003">
            <v>0</v>
          </cell>
          <cell r="H1003">
            <v>-0.2</v>
          </cell>
        </row>
        <row r="1004">
          <cell r="A1004" t="str">
            <v>1.1. Draudėjų valstybinio socialinio draudimo įmokos</v>
          </cell>
          <cell r="B1004">
            <v>2019</v>
          </cell>
          <cell r="D1004">
            <v>7</v>
          </cell>
          <cell r="E1004">
            <v>26.3</v>
          </cell>
          <cell r="H1004">
            <v>-9.9999999999997868E-2</v>
          </cell>
        </row>
        <row r="1005">
          <cell r="A1005" t="str">
            <v>1.2. Apdraustųjų valstybinio socialinio draudimo įmokos</v>
          </cell>
          <cell r="B1005">
            <v>2019</v>
          </cell>
          <cell r="D1005">
            <v>7</v>
          </cell>
          <cell r="E1005">
            <v>196.2</v>
          </cell>
          <cell r="H1005">
            <v>-3.3000000000000114</v>
          </cell>
        </row>
        <row r="1006">
          <cell r="A1006" t="str">
            <v>1.3. Savarankiškai dirbančių asmenų valstybinio socialinio draudimo įmokos</v>
          </cell>
          <cell r="B1006">
            <v>2019</v>
          </cell>
          <cell r="D1006">
            <v>7</v>
          </cell>
          <cell r="E1006">
            <v>4.5</v>
          </cell>
          <cell r="H1006">
            <v>0.5</v>
          </cell>
        </row>
        <row r="1007">
          <cell r="A1007" t="str">
            <v>1.4. Savanoriškojo valstybinio socialinio draudimo įmokos</v>
          </cell>
          <cell r="B1007">
            <v>2019</v>
          </cell>
          <cell r="D1007">
            <v>7</v>
          </cell>
          <cell r="E1007">
            <v>0</v>
          </cell>
          <cell r="H1007">
            <v>0</v>
          </cell>
        </row>
        <row r="1008">
          <cell r="A1008" t="str">
            <v>1.5. Baudos ir delspinigiai</v>
          </cell>
          <cell r="B1008">
            <v>2019</v>
          </cell>
          <cell r="D1008">
            <v>7</v>
          </cell>
          <cell r="E1008">
            <v>0.1</v>
          </cell>
          <cell r="H1008">
            <v>0</v>
          </cell>
        </row>
        <row r="1009">
          <cell r="A1009" t="str">
            <v>1.6. Asignavimai iš Lietuvos Respublikos valstybės biudžeto</v>
          </cell>
          <cell r="B1009">
            <v>2019</v>
          </cell>
          <cell r="D1009">
            <v>7</v>
          </cell>
          <cell r="E1009">
            <v>143.5</v>
          </cell>
          <cell r="H1009">
            <v>0</v>
          </cell>
        </row>
        <row r="1010">
          <cell r="A1010" t="str">
            <v>1.7. Atgautos į ankstesnių metų išlaidas perkeltos abejotinai atgautinos sumos</v>
          </cell>
          <cell r="B1010">
            <v>2019</v>
          </cell>
          <cell r="D1010">
            <v>7</v>
          </cell>
          <cell r="E1010">
            <v>0</v>
          </cell>
          <cell r="H1010">
            <v>0</v>
          </cell>
        </row>
        <row r="1011">
          <cell r="A1011" t="str">
            <v>1.8. Veiklos pajamos</v>
          </cell>
          <cell r="B1011">
            <v>2019</v>
          </cell>
          <cell r="D1011">
            <v>7</v>
          </cell>
          <cell r="E1011">
            <v>1.3</v>
          </cell>
          <cell r="H1011">
            <v>0.30000000000000004</v>
          </cell>
        </row>
        <row r="1012">
          <cell r="A1012" t="str">
            <v>1.9. Sveikatos draudimo įmokos nuo pašalpų ( 6 proc.)</v>
          </cell>
          <cell r="B1012">
            <v>2019</v>
          </cell>
          <cell r="D1012">
            <v>7</v>
          </cell>
          <cell r="E1012">
            <v>0</v>
          </cell>
          <cell r="H1012">
            <v>0</v>
          </cell>
        </row>
        <row r="1013">
          <cell r="A1013" t="str">
            <v>1.10. Lėšos už ES institucijų pensijų sistemoje įgytas pensines teises</v>
          </cell>
          <cell r="B1013">
            <v>2019</v>
          </cell>
          <cell r="D1013">
            <v>7</v>
          </cell>
          <cell r="E1013">
            <v>0</v>
          </cell>
          <cell r="H1013">
            <v>0</v>
          </cell>
        </row>
        <row r="1014">
          <cell r="A1014" t="str">
            <v>1.11. Pajamos iš investicinės veiklos</v>
          </cell>
          <cell r="B1014">
            <v>2019</v>
          </cell>
          <cell r="D1014">
            <v>7</v>
          </cell>
          <cell r="E1014">
            <v>0</v>
          </cell>
          <cell r="H1014">
            <v>0</v>
          </cell>
        </row>
        <row r="1015">
          <cell r="A1015" t="str">
            <v>1.1. Draudėjų valstybinio socialinio draudimo įmokos</v>
          </cell>
          <cell r="B1015">
            <v>2019</v>
          </cell>
          <cell r="D1015">
            <v>8</v>
          </cell>
          <cell r="E1015">
            <v>40.1</v>
          </cell>
          <cell r="H1015">
            <v>14.600000000000001</v>
          </cell>
        </row>
        <row r="1016">
          <cell r="A1016" t="str">
            <v>1.2. Apdraustųjų valstybinio socialinio draudimo įmokos</v>
          </cell>
          <cell r="B1016">
            <v>2019</v>
          </cell>
          <cell r="D1016">
            <v>8</v>
          </cell>
          <cell r="E1016">
            <v>176</v>
          </cell>
          <cell r="H1016">
            <v>-16.5</v>
          </cell>
        </row>
        <row r="1017">
          <cell r="A1017" t="str">
            <v>1.3. Savarankiškai dirbančių asmenų valstybinio socialinio draudimo įmokos</v>
          </cell>
          <cell r="B1017">
            <v>2019</v>
          </cell>
          <cell r="D1017">
            <v>8</v>
          </cell>
          <cell r="E1017">
            <v>3.4</v>
          </cell>
          <cell r="H1017">
            <v>-0.60000000000000009</v>
          </cell>
        </row>
        <row r="1018">
          <cell r="A1018" t="str">
            <v>1.4. Savanoriškojo valstybinio socialinio draudimo įmokos</v>
          </cell>
          <cell r="B1018">
            <v>2019</v>
          </cell>
          <cell r="D1018">
            <v>8</v>
          </cell>
          <cell r="E1018">
            <v>0</v>
          </cell>
          <cell r="H1018">
            <v>0</v>
          </cell>
        </row>
        <row r="1019">
          <cell r="A1019" t="str">
            <v>1.5. Baudos ir delspinigiai</v>
          </cell>
          <cell r="B1019">
            <v>2019</v>
          </cell>
          <cell r="D1019">
            <v>8</v>
          </cell>
          <cell r="E1019">
            <v>0.1</v>
          </cell>
          <cell r="H1019">
            <v>0</v>
          </cell>
        </row>
        <row r="1020">
          <cell r="A1020" t="str">
            <v>1.6. Asignavimai iš Lietuvos Respublikos valstybės biudžeto</v>
          </cell>
          <cell r="B1020">
            <v>2019</v>
          </cell>
          <cell r="D1020">
            <v>8</v>
          </cell>
          <cell r="E1020">
            <v>145.9</v>
          </cell>
          <cell r="H1020">
            <v>2.4000000000000057</v>
          </cell>
        </row>
        <row r="1021">
          <cell r="A1021" t="str">
            <v>1.7. Atgautos į ankstesnių metų išlaidas perkeltos abejotinai atgautinos sumos</v>
          </cell>
          <cell r="B1021">
            <v>2019</v>
          </cell>
          <cell r="D1021">
            <v>8</v>
          </cell>
          <cell r="E1021">
            <v>0</v>
          </cell>
          <cell r="H1021">
            <v>0</v>
          </cell>
        </row>
        <row r="1022">
          <cell r="A1022" t="str">
            <v>1.8. Veiklos pajamos</v>
          </cell>
          <cell r="B1022">
            <v>2019</v>
          </cell>
          <cell r="D1022">
            <v>8</v>
          </cell>
          <cell r="E1022">
            <v>0.7</v>
          </cell>
          <cell r="H1022">
            <v>-0.30000000000000004</v>
          </cell>
        </row>
        <row r="1023">
          <cell r="A1023" t="str">
            <v>1.9. Sveikatos draudimo įmokos nuo pašalpų ( 6 proc.)</v>
          </cell>
          <cell r="B1023">
            <v>2019</v>
          </cell>
          <cell r="D1023">
            <v>8</v>
          </cell>
          <cell r="E1023">
            <v>0</v>
          </cell>
          <cell r="H1023">
            <v>0</v>
          </cell>
        </row>
        <row r="1024">
          <cell r="A1024" t="str">
            <v>1.10. Lėšos už ES institucijų pensijų sistemoje įgytas pensines teises</v>
          </cell>
          <cell r="B1024">
            <v>2019</v>
          </cell>
          <cell r="D1024">
            <v>8</v>
          </cell>
          <cell r="E1024">
            <v>0</v>
          </cell>
          <cell r="H1024">
            <v>0</v>
          </cell>
        </row>
        <row r="1025">
          <cell r="A1025" t="str">
            <v>1.11. Pajamos iš investicinės veiklos</v>
          </cell>
          <cell r="B1025">
            <v>2019</v>
          </cell>
          <cell r="D1025">
            <v>8</v>
          </cell>
          <cell r="E1025">
            <v>0</v>
          </cell>
          <cell r="H1025">
            <v>0</v>
          </cell>
        </row>
        <row r="1026">
          <cell r="A1026" t="str">
            <v>1.1. Draudėjų valstybinio socialinio draudimo įmokos</v>
          </cell>
          <cell r="B1026">
            <v>2019</v>
          </cell>
          <cell r="D1026">
            <v>9</v>
          </cell>
          <cell r="E1026">
            <v>37.799999999999997</v>
          </cell>
          <cell r="H1026">
            <v>12.999999999999996</v>
          </cell>
        </row>
        <row r="1027">
          <cell r="A1027" t="str">
            <v>1.2. Apdraustųjų valstybinio socialinio draudimo įmokos</v>
          </cell>
          <cell r="B1027">
            <v>2019</v>
          </cell>
          <cell r="D1027">
            <v>9</v>
          </cell>
          <cell r="E1027">
            <v>171</v>
          </cell>
          <cell r="H1027">
            <v>-15.5</v>
          </cell>
        </row>
        <row r="1028">
          <cell r="A1028" t="str">
            <v>1.3. Savarankiškai dirbančių asmenų valstybinio socialinio draudimo įmokos</v>
          </cell>
          <cell r="B1028">
            <v>2019</v>
          </cell>
          <cell r="D1028">
            <v>9</v>
          </cell>
          <cell r="E1028">
            <v>4</v>
          </cell>
          <cell r="H1028">
            <v>0</v>
          </cell>
        </row>
        <row r="1029">
          <cell r="A1029" t="str">
            <v>1.4. Savanoriškojo valstybinio socialinio draudimo įmokos</v>
          </cell>
          <cell r="B1029">
            <v>2019</v>
          </cell>
          <cell r="D1029">
            <v>9</v>
          </cell>
          <cell r="E1029">
            <v>0</v>
          </cell>
          <cell r="H1029">
            <v>0</v>
          </cell>
        </row>
        <row r="1030">
          <cell r="A1030" t="str">
            <v>1.5. Baudos ir delspinigiai</v>
          </cell>
          <cell r="B1030">
            <v>2019</v>
          </cell>
          <cell r="D1030">
            <v>9</v>
          </cell>
          <cell r="E1030">
            <v>0.1</v>
          </cell>
          <cell r="H1030">
            <v>-0.1</v>
          </cell>
        </row>
        <row r="1031">
          <cell r="A1031" t="str">
            <v>1.6. Asignavimai iš Lietuvos Respublikos valstybės biudžeto</v>
          </cell>
          <cell r="B1031">
            <v>2019</v>
          </cell>
          <cell r="D1031">
            <v>9</v>
          </cell>
          <cell r="E1031">
            <v>141.1</v>
          </cell>
          <cell r="H1031">
            <v>-2.4000000000000057</v>
          </cell>
        </row>
        <row r="1032">
          <cell r="A1032" t="str">
            <v>1.7. Atgautos į ankstesnių metų išlaidas perkeltos abejotinai atgautinos sumos</v>
          </cell>
          <cell r="B1032">
            <v>2019</v>
          </cell>
          <cell r="D1032">
            <v>9</v>
          </cell>
          <cell r="E1032">
            <v>0</v>
          </cell>
          <cell r="H1032">
            <v>0</v>
          </cell>
        </row>
        <row r="1033">
          <cell r="A1033" t="str">
            <v>1.8. Veiklos pajamos</v>
          </cell>
          <cell r="B1033">
            <v>2019</v>
          </cell>
          <cell r="D1033">
            <v>9</v>
          </cell>
          <cell r="E1033">
            <v>0.7</v>
          </cell>
          <cell r="H1033">
            <v>-0.30000000000000004</v>
          </cell>
        </row>
        <row r="1034">
          <cell r="A1034" t="str">
            <v>1.9. Sveikatos draudimo įmokos nuo pašalpų ( 6 proc.)</v>
          </cell>
          <cell r="B1034">
            <v>2019</v>
          </cell>
          <cell r="D1034">
            <v>9</v>
          </cell>
          <cell r="E1034">
            <v>0</v>
          </cell>
          <cell r="H1034">
            <v>0</v>
          </cell>
        </row>
        <row r="1035">
          <cell r="A1035" t="str">
            <v>1.10. Lėšos už ES institucijų pensijų sistemoje įgytas pensines teises</v>
          </cell>
          <cell r="B1035">
            <v>2019</v>
          </cell>
          <cell r="D1035">
            <v>9</v>
          </cell>
          <cell r="E1035">
            <v>0.2</v>
          </cell>
          <cell r="H1035">
            <v>0.2</v>
          </cell>
        </row>
        <row r="1036">
          <cell r="A1036" t="str">
            <v>1.11. Pajamos iš investicinės veiklos</v>
          </cell>
          <cell r="B1036">
            <v>2019</v>
          </cell>
          <cell r="D1036">
            <v>9</v>
          </cell>
          <cell r="E1036">
            <v>0</v>
          </cell>
          <cell r="H1036">
            <v>0</v>
          </cell>
        </row>
        <row r="1037">
          <cell r="A1037" t="str">
            <v>1.1. Draudėjų valstybinio socialinio draudimo įmokos</v>
          </cell>
          <cell r="B1037">
            <v>2019</v>
          </cell>
          <cell r="D1037">
            <v>10</v>
          </cell>
          <cell r="E1037">
            <v>35.799999999999997</v>
          </cell>
          <cell r="H1037">
            <v>9.4999999999999964</v>
          </cell>
        </row>
        <row r="1038">
          <cell r="A1038" t="str">
            <v>1.2. Apdraustųjų valstybinio socialinio draudimo įmokos</v>
          </cell>
          <cell r="B1038">
            <v>2019</v>
          </cell>
          <cell r="D1038">
            <v>10</v>
          </cell>
          <cell r="E1038">
            <v>181.7</v>
          </cell>
          <cell r="H1038">
            <v>-16.900000000000006</v>
          </cell>
        </row>
        <row r="1039">
          <cell r="A1039" t="str">
            <v>1.3. Savarankiškai dirbančių asmenų valstybinio socialinio draudimo įmokos</v>
          </cell>
          <cell r="B1039">
            <v>2019</v>
          </cell>
          <cell r="D1039">
            <v>10</v>
          </cell>
          <cell r="E1039">
            <v>4.3</v>
          </cell>
          <cell r="H1039">
            <v>2.2999999999999998</v>
          </cell>
        </row>
        <row r="1040">
          <cell r="A1040" t="str">
            <v>1.4. Savanoriškojo valstybinio socialinio draudimo įmokos</v>
          </cell>
          <cell r="B1040">
            <v>2019</v>
          </cell>
          <cell r="D1040">
            <v>10</v>
          </cell>
          <cell r="E1040">
            <v>0</v>
          </cell>
          <cell r="H1040">
            <v>0</v>
          </cell>
        </row>
        <row r="1041">
          <cell r="A1041" t="str">
            <v>1.5. Baudos ir delspinigiai</v>
          </cell>
          <cell r="B1041">
            <v>2019</v>
          </cell>
          <cell r="D1041">
            <v>10</v>
          </cell>
          <cell r="E1041">
            <v>0.1</v>
          </cell>
          <cell r="H1041">
            <v>0</v>
          </cell>
        </row>
        <row r="1042">
          <cell r="A1042" t="str">
            <v>1.6. Asignavimai iš Lietuvos Respublikos valstybės biudžeto</v>
          </cell>
          <cell r="B1042">
            <v>2019</v>
          </cell>
          <cell r="D1042">
            <v>10</v>
          </cell>
          <cell r="E1042">
            <v>143.5</v>
          </cell>
          <cell r="H1042">
            <v>0</v>
          </cell>
        </row>
        <row r="1043">
          <cell r="A1043" t="str">
            <v>1.7. Atgautos į ankstesnių metų išlaidas perkeltos abejotinai atgautinos sumos</v>
          </cell>
          <cell r="B1043">
            <v>2019</v>
          </cell>
          <cell r="D1043">
            <v>10</v>
          </cell>
          <cell r="E1043">
            <v>0</v>
          </cell>
          <cell r="H1043">
            <v>0</v>
          </cell>
        </row>
        <row r="1044">
          <cell r="A1044" t="str">
            <v>1.8. Veiklos pajamos</v>
          </cell>
          <cell r="B1044">
            <v>2019</v>
          </cell>
          <cell r="D1044">
            <v>10</v>
          </cell>
          <cell r="E1044">
            <v>1.3</v>
          </cell>
          <cell r="H1044">
            <v>0.30000000000000004</v>
          </cell>
        </row>
        <row r="1045">
          <cell r="A1045" t="str">
            <v>1.9. Sveikatos draudimo įmokos nuo pašalpų ( 6 proc.)</v>
          </cell>
          <cell r="B1045">
            <v>2019</v>
          </cell>
          <cell r="D1045">
            <v>10</v>
          </cell>
          <cell r="E1045">
            <v>0</v>
          </cell>
          <cell r="H1045">
            <v>0</v>
          </cell>
        </row>
        <row r="1046">
          <cell r="A1046" t="str">
            <v>1.10. Lėšos už ES institucijų pensijų sistemoje įgytas pensines teises</v>
          </cell>
          <cell r="B1046">
            <v>2019</v>
          </cell>
          <cell r="D1046">
            <v>10</v>
          </cell>
          <cell r="E1046">
            <v>0</v>
          </cell>
          <cell r="H1046">
            <v>0</v>
          </cell>
        </row>
        <row r="1047">
          <cell r="A1047" t="str">
            <v>1.11. Pajamos iš investicinės veiklos</v>
          </cell>
          <cell r="B1047">
            <v>2019</v>
          </cell>
          <cell r="D1047">
            <v>10</v>
          </cell>
          <cell r="E1047">
            <v>0</v>
          </cell>
          <cell r="H1047">
            <v>0</v>
          </cell>
        </row>
        <row r="1048">
          <cell r="A1048" t="str">
            <v>1.1. Draudėjų valstybinio socialinio draudimo įmokos</v>
          </cell>
          <cell r="B1048">
            <v>2019</v>
          </cell>
          <cell r="D1048">
            <v>11</v>
          </cell>
          <cell r="E1048">
            <v>36.6</v>
          </cell>
          <cell r="H1048">
            <v>9.8000000000000007</v>
          </cell>
        </row>
        <row r="1049">
          <cell r="A1049" t="str">
            <v>1.2. Apdraustųjų valstybinio socialinio draudimo įmokos</v>
          </cell>
          <cell r="B1049">
            <v>2019</v>
          </cell>
          <cell r="D1049">
            <v>11</v>
          </cell>
          <cell r="E1049">
            <v>183.4</v>
          </cell>
          <cell r="H1049">
            <v>-20</v>
          </cell>
        </row>
        <row r="1050">
          <cell r="A1050" t="str">
            <v>1.3. Savarankiškai dirbančių asmenų valstybinio socialinio draudimo įmokos</v>
          </cell>
          <cell r="B1050">
            <v>2019</v>
          </cell>
          <cell r="D1050">
            <v>11</v>
          </cell>
          <cell r="E1050">
            <v>4.5999999999999996</v>
          </cell>
          <cell r="H1050">
            <v>2.5999999999999996</v>
          </cell>
        </row>
        <row r="1051">
          <cell r="A1051" t="str">
            <v>1.4. Savanoriškojo valstybinio socialinio draudimo įmokos</v>
          </cell>
          <cell r="B1051">
            <v>2019</v>
          </cell>
          <cell r="D1051">
            <v>11</v>
          </cell>
          <cell r="E1051">
            <v>0</v>
          </cell>
          <cell r="H1051">
            <v>0</v>
          </cell>
        </row>
        <row r="1052">
          <cell r="A1052" t="str">
            <v>1.5. Baudos ir delspinigiai</v>
          </cell>
          <cell r="B1052">
            <v>2019</v>
          </cell>
          <cell r="D1052">
            <v>11</v>
          </cell>
          <cell r="E1052">
            <v>0.1</v>
          </cell>
          <cell r="H1052">
            <v>0.1</v>
          </cell>
        </row>
        <row r="1053">
          <cell r="A1053" t="str">
            <v>1.6. Asignavimai iš Lietuvos Respublikos valstybės biudžeto</v>
          </cell>
          <cell r="B1053">
            <v>2019</v>
          </cell>
          <cell r="D1053">
            <v>11</v>
          </cell>
          <cell r="E1053">
            <v>143.5</v>
          </cell>
          <cell r="H1053">
            <v>0</v>
          </cell>
        </row>
        <row r="1054">
          <cell r="A1054" t="str">
            <v>1.7. Atgautos į ankstesnių metų išlaidas perkeltos abejotinai atgautinos sumos</v>
          </cell>
          <cell r="B1054">
            <v>2019</v>
          </cell>
          <cell r="D1054">
            <v>11</v>
          </cell>
          <cell r="E1054">
            <v>0</v>
          </cell>
          <cell r="H1054">
            <v>0</v>
          </cell>
        </row>
        <row r="1055">
          <cell r="A1055" t="str">
            <v>1.8. Veiklos pajamos</v>
          </cell>
          <cell r="B1055">
            <v>2019</v>
          </cell>
          <cell r="D1055">
            <v>11</v>
          </cell>
          <cell r="E1055">
            <v>0.8</v>
          </cell>
          <cell r="H1055">
            <v>-0.19999999999999996</v>
          </cell>
        </row>
        <row r="1056">
          <cell r="A1056" t="str">
            <v>1.9. Sveikatos draudimo įmokos nuo pašalpų ( 6 proc.)</v>
          </cell>
          <cell r="B1056">
            <v>2019</v>
          </cell>
          <cell r="D1056">
            <v>11</v>
          </cell>
          <cell r="E1056">
            <v>0</v>
          </cell>
          <cell r="H1056">
            <v>0</v>
          </cell>
        </row>
        <row r="1057">
          <cell r="A1057" t="str">
            <v>1.10. Lėšos už ES institucijų pensijų sistemoje įgytas pensines teises</v>
          </cell>
          <cell r="B1057">
            <v>2019</v>
          </cell>
          <cell r="D1057">
            <v>11</v>
          </cell>
          <cell r="E1057">
            <v>0</v>
          </cell>
          <cell r="H1057">
            <v>0</v>
          </cell>
        </row>
        <row r="1058">
          <cell r="A1058" t="str">
            <v>1.11. Pajamos iš investicinės veiklos</v>
          </cell>
          <cell r="B1058">
            <v>2019</v>
          </cell>
          <cell r="D1058">
            <v>11</v>
          </cell>
          <cell r="E1058">
            <v>0</v>
          </cell>
          <cell r="H1058">
            <v>0</v>
          </cell>
        </row>
        <row r="1059">
          <cell r="A1059" t="str">
            <v>1.1. Draudėjų valstybinio socialinio draudimo įmokos</v>
          </cell>
          <cell r="B1059">
            <v>2019</v>
          </cell>
          <cell r="D1059">
            <v>12</v>
          </cell>
          <cell r="E1059">
            <v>41.6</v>
          </cell>
          <cell r="H1059">
            <v>5.3000000000000043</v>
          </cell>
        </row>
        <row r="1060">
          <cell r="A1060" t="str">
            <v>1.2. Apdraustųjų valstybinio socialinio draudimo įmokos</v>
          </cell>
          <cell r="B1060">
            <v>2019</v>
          </cell>
          <cell r="D1060">
            <v>12</v>
          </cell>
          <cell r="E1060">
            <v>250.4</v>
          </cell>
          <cell r="H1060">
            <v>-23.499999999999972</v>
          </cell>
        </row>
        <row r="1061">
          <cell r="A1061" t="str">
            <v>1.3. Savarankiškai dirbančių asmenų valstybinio socialinio draudimo įmokos</v>
          </cell>
          <cell r="B1061">
            <v>2019</v>
          </cell>
          <cell r="D1061">
            <v>12</v>
          </cell>
          <cell r="E1061">
            <v>3.5</v>
          </cell>
          <cell r="H1061">
            <v>1.5</v>
          </cell>
        </row>
        <row r="1062">
          <cell r="A1062" t="str">
            <v>1.4. Savanoriškojo valstybinio socialinio draudimo įmokos</v>
          </cell>
          <cell r="B1062">
            <v>2019</v>
          </cell>
          <cell r="D1062">
            <v>12</v>
          </cell>
          <cell r="E1062">
            <v>0</v>
          </cell>
          <cell r="H1062">
            <v>0</v>
          </cell>
        </row>
        <row r="1063">
          <cell r="A1063" t="str">
            <v>1.5. Baudos ir delspinigiai</v>
          </cell>
          <cell r="B1063">
            <v>2019</v>
          </cell>
          <cell r="D1063">
            <v>12</v>
          </cell>
          <cell r="E1063">
            <v>0.1</v>
          </cell>
          <cell r="H1063">
            <v>0.1</v>
          </cell>
        </row>
        <row r="1064">
          <cell r="A1064" t="str">
            <v>1.6. Asignavimai iš Lietuvos Respublikos valstybės biudžeto</v>
          </cell>
          <cell r="B1064">
            <v>2019</v>
          </cell>
          <cell r="D1064">
            <v>12</v>
          </cell>
          <cell r="E1064">
            <v>143.5</v>
          </cell>
          <cell r="H1064">
            <v>0</v>
          </cell>
        </row>
        <row r="1065">
          <cell r="A1065" t="str">
            <v>1.7. Atgautos į ankstesnių metų išlaidas perkeltos abejotinai atgautinos sumos</v>
          </cell>
          <cell r="B1065">
            <v>2019</v>
          </cell>
          <cell r="D1065">
            <v>12</v>
          </cell>
          <cell r="E1065"/>
          <cell r="H1065">
            <v>0</v>
          </cell>
        </row>
        <row r="1066">
          <cell r="A1066" t="str">
            <v>1.8. Veiklos pajamos</v>
          </cell>
          <cell r="B1066">
            <v>2019</v>
          </cell>
          <cell r="D1066">
            <v>12</v>
          </cell>
          <cell r="E1066">
            <v>0.9</v>
          </cell>
          <cell r="H1066">
            <v>-0.29999999999999993</v>
          </cell>
        </row>
        <row r="1067">
          <cell r="A1067" t="str">
            <v>1.9. Sveikatos draudimo įmokos nuo pašalpų ( 6 proc.)</v>
          </cell>
          <cell r="B1067">
            <v>2019</v>
          </cell>
          <cell r="D1067">
            <v>12</v>
          </cell>
          <cell r="E1067">
            <v>0</v>
          </cell>
          <cell r="H1067">
            <v>0</v>
          </cell>
        </row>
        <row r="1068">
          <cell r="A1068" t="str">
            <v>1.10. Lėšos už ES institucijų pensijų sistemoje įgytas pensines teises</v>
          </cell>
          <cell r="B1068">
            <v>2019</v>
          </cell>
          <cell r="D1068">
            <v>12</v>
          </cell>
          <cell r="E1068">
            <v>0</v>
          </cell>
          <cell r="H1068">
            <v>0</v>
          </cell>
        </row>
        <row r="1069">
          <cell r="A1069" t="str">
            <v>1.11. Pajamos iš investicinės veiklos</v>
          </cell>
          <cell r="B1069">
            <v>2019</v>
          </cell>
          <cell r="D1069">
            <v>12</v>
          </cell>
          <cell r="E1069">
            <v>0</v>
          </cell>
          <cell r="H1069">
            <v>0</v>
          </cell>
        </row>
        <row r="1070">
          <cell r="A1070" t="str">
            <v>1.1. Draudėjų valstybinio socialinio draudimo įmokos</v>
          </cell>
          <cell r="B1070">
            <v>2020</v>
          </cell>
          <cell r="D1070">
            <v>1</v>
          </cell>
          <cell r="E1070">
            <v>20.7</v>
          </cell>
          <cell r="H1070">
            <v>-4</v>
          </cell>
        </row>
        <row r="1071">
          <cell r="A1071" t="str">
            <v>1.2. Apdraustųjų valstybinio socialinio draudimo įmokos</v>
          </cell>
          <cell r="B1071">
            <v>2020</v>
          </cell>
          <cell r="D1071">
            <v>1</v>
          </cell>
          <cell r="E1071">
            <v>143.6</v>
          </cell>
          <cell r="H1071">
            <v>-41.400000000000006</v>
          </cell>
        </row>
        <row r="1072">
          <cell r="A1072" t="str">
            <v>1.3. Savarankiškai dirbančių asmenų valstybinio socialinio draudimo įmokos</v>
          </cell>
          <cell r="B1072">
            <v>2020</v>
          </cell>
          <cell r="D1072">
            <v>1</v>
          </cell>
          <cell r="E1072">
            <v>4</v>
          </cell>
          <cell r="H1072">
            <v>2</v>
          </cell>
        </row>
        <row r="1073">
          <cell r="A1073" t="str">
            <v>1.4. Savanoriškojo valstybinio socialinio draudimo įmokos</v>
          </cell>
          <cell r="B1073">
            <v>2020</v>
          </cell>
          <cell r="D1073">
            <v>1</v>
          </cell>
          <cell r="E1073">
            <v>0</v>
          </cell>
          <cell r="H1073">
            <v>0</v>
          </cell>
        </row>
        <row r="1074">
          <cell r="A1074" t="str">
            <v>1.5. Baudos ir delspinigiai</v>
          </cell>
          <cell r="B1074">
            <v>2020</v>
          </cell>
          <cell r="D1074">
            <v>1</v>
          </cell>
          <cell r="E1074">
            <v>0.1</v>
          </cell>
          <cell r="H1074">
            <v>0.1</v>
          </cell>
        </row>
        <row r="1075">
          <cell r="A1075" t="str">
            <v>1.6. Asignavimai iš Lietuvos Respublikos valstybės biudžeto</v>
          </cell>
          <cell r="B1075">
            <v>2020</v>
          </cell>
          <cell r="D1075">
            <v>1</v>
          </cell>
          <cell r="E1075">
            <v>143.5</v>
          </cell>
          <cell r="H1075">
            <v>0</v>
          </cell>
        </row>
        <row r="1076">
          <cell r="A1076" t="str">
            <v>1.7. Atgautos į ankstesnių metų išlaidas perkeltos abejotinai atgautinos sumos</v>
          </cell>
          <cell r="B1076">
            <v>2020</v>
          </cell>
          <cell r="D1076">
            <v>1</v>
          </cell>
          <cell r="E1076"/>
          <cell r="H1076">
            <v>0</v>
          </cell>
        </row>
        <row r="1077">
          <cell r="A1077" t="str">
            <v>1.8. Veiklos pajamos</v>
          </cell>
          <cell r="B1077">
            <v>2020</v>
          </cell>
          <cell r="D1077">
            <v>1</v>
          </cell>
          <cell r="E1077">
            <v>1.3</v>
          </cell>
          <cell r="H1077">
            <v>0.30000000000000004</v>
          </cell>
        </row>
        <row r="1078">
          <cell r="A1078" t="str">
            <v>1.9. Iš pensijų fondų sugrįžusios lėšos</v>
          </cell>
          <cell r="B1078">
            <v>2020</v>
          </cell>
          <cell r="D1078">
            <v>1</v>
          </cell>
          <cell r="E1078">
            <v>0</v>
          </cell>
          <cell r="H1078">
            <v>0</v>
          </cell>
        </row>
        <row r="1079">
          <cell r="A1079" t="str">
            <v>1.10. Lėšos už ES institucijų pensijų sistemoje įgytas pensines teises</v>
          </cell>
          <cell r="B1079">
            <v>2020</v>
          </cell>
          <cell r="D1079">
            <v>1</v>
          </cell>
          <cell r="E1079">
            <v>0</v>
          </cell>
          <cell r="H1079">
            <v>0</v>
          </cell>
        </row>
        <row r="1080">
          <cell r="A1080" t="str">
            <v>1.11. Pajamos iš investicinės veiklos</v>
          </cell>
          <cell r="B1080">
            <v>2020</v>
          </cell>
          <cell r="D1080">
            <v>1</v>
          </cell>
          <cell r="E1080">
            <v>0</v>
          </cell>
          <cell r="H1080">
            <v>0</v>
          </cell>
        </row>
        <row r="1081">
          <cell r="A1081" t="str">
            <v>1.1. Draudėjų valstybinio socialinio draudimo įmokos</v>
          </cell>
          <cell r="B1081">
            <v>2020</v>
          </cell>
          <cell r="D1081">
            <v>2</v>
          </cell>
          <cell r="E1081">
            <v>28.4</v>
          </cell>
          <cell r="H1081">
            <v>2.7999999999999972</v>
          </cell>
        </row>
        <row r="1082">
          <cell r="A1082" t="str">
            <v>1.2. Apdraustųjų valstybinio socialinio draudimo įmokos</v>
          </cell>
          <cell r="B1082">
            <v>2020</v>
          </cell>
          <cell r="D1082">
            <v>2</v>
          </cell>
          <cell r="E1082">
            <v>202.6</v>
          </cell>
          <cell r="H1082">
            <v>10.599999999999994</v>
          </cell>
        </row>
        <row r="1083">
          <cell r="A1083" t="str">
            <v>1.3. Savarankiškai dirbančių asmenų valstybinio socialinio draudimo įmokos</v>
          </cell>
          <cell r="B1083">
            <v>2020</v>
          </cell>
          <cell r="D1083">
            <v>2</v>
          </cell>
          <cell r="E1083">
            <v>2.5</v>
          </cell>
          <cell r="H1083">
            <v>0.5</v>
          </cell>
        </row>
        <row r="1084">
          <cell r="A1084" t="str">
            <v>1.4. Savanoriškojo valstybinio socialinio draudimo įmokos</v>
          </cell>
          <cell r="B1084">
            <v>2020</v>
          </cell>
          <cell r="D1084">
            <v>2</v>
          </cell>
          <cell r="E1084">
            <v>0</v>
          </cell>
          <cell r="H1084">
            <v>0</v>
          </cell>
        </row>
        <row r="1085">
          <cell r="A1085" t="str">
            <v>1.5. Baudos ir delspinigiai</v>
          </cell>
          <cell r="B1085">
            <v>2020</v>
          </cell>
          <cell r="D1085">
            <v>2</v>
          </cell>
          <cell r="E1085">
            <v>0.1</v>
          </cell>
          <cell r="H1085">
            <v>0</v>
          </cell>
        </row>
        <row r="1086">
          <cell r="A1086" t="str">
            <v>1.6. Asignavimai iš Lietuvos Respublikos valstybės biudžeto</v>
          </cell>
          <cell r="B1086">
            <v>2020</v>
          </cell>
          <cell r="D1086">
            <v>2</v>
          </cell>
          <cell r="E1086">
            <v>169.5</v>
          </cell>
          <cell r="H1086">
            <v>0</v>
          </cell>
        </row>
        <row r="1087">
          <cell r="A1087" t="str">
            <v>1.7. Atgautos į ankstesnių metų išlaidas perkeltos abejotinai atgautinos sumos</v>
          </cell>
          <cell r="B1087">
            <v>2020</v>
          </cell>
          <cell r="D1087">
            <v>2</v>
          </cell>
          <cell r="E1087"/>
          <cell r="H1087">
            <v>0</v>
          </cell>
        </row>
        <row r="1088">
          <cell r="A1088" t="str">
            <v>1.8. Veiklos pajamos</v>
          </cell>
          <cell r="B1088">
            <v>2020</v>
          </cell>
          <cell r="D1088">
            <v>2</v>
          </cell>
          <cell r="E1088">
            <v>0.3</v>
          </cell>
          <cell r="H1088">
            <v>0</v>
          </cell>
        </row>
        <row r="1089">
          <cell r="A1089" t="str">
            <v>1.9. Iš pensijų fondų sugrįžusios lėšos</v>
          </cell>
          <cell r="B1089">
            <v>2020</v>
          </cell>
          <cell r="D1089">
            <v>2</v>
          </cell>
          <cell r="E1089">
            <v>0</v>
          </cell>
          <cell r="H1089">
            <v>0</v>
          </cell>
        </row>
        <row r="1090">
          <cell r="A1090" t="str">
            <v>1.10. Lėšos už ES institucijų pensijų sistemoje įgytas pensines teises</v>
          </cell>
          <cell r="B1090">
            <v>2020</v>
          </cell>
          <cell r="D1090">
            <v>2</v>
          </cell>
          <cell r="E1090">
            <v>0</v>
          </cell>
          <cell r="H1090">
            <v>0</v>
          </cell>
        </row>
        <row r="1091">
          <cell r="A1091" t="str">
            <v>1.11. Pajamos iš investicinės veiklos</v>
          </cell>
          <cell r="B1091">
            <v>2020</v>
          </cell>
          <cell r="D1091">
            <v>2</v>
          </cell>
          <cell r="E1091">
            <v>0</v>
          </cell>
          <cell r="H1091">
            <v>0</v>
          </cell>
        </row>
        <row r="1092">
          <cell r="A1092" t="str">
            <v>1.1. Draudėjų valstybinio socialinio draudimo įmokos</v>
          </cell>
          <cell r="B1092">
            <v>2020</v>
          </cell>
          <cell r="D1092">
            <v>3</v>
          </cell>
          <cell r="E1092">
            <v>25.5</v>
          </cell>
          <cell r="H1092">
            <v>-0.39999999999999858</v>
          </cell>
        </row>
        <row r="1093">
          <cell r="A1093" t="str">
            <v>1.2. Apdraustųjų valstybinio socialinio draudimo įmokos</v>
          </cell>
          <cell r="B1093">
            <v>2020</v>
          </cell>
          <cell r="D1093">
            <v>3</v>
          </cell>
          <cell r="E1093">
            <v>195.2</v>
          </cell>
          <cell r="H1093">
            <v>1.2999999999999829</v>
          </cell>
        </row>
        <row r="1094">
          <cell r="A1094" t="str">
            <v>1.3. Savarankiškai dirbančių asmenų valstybinio socialinio draudimo įmokos</v>
          </cell>
          <cell r="B1094">
            <v>2020</v>
          </cell>
          <cell r="D1094">
            <v>3</v>
          </cell>
          <cell r="E1094">
            <v>2.2999999999999998</v>
          </cell>
          <cell r="H1094">
            <v>-2.6000000000000005</v>
          </cell>
        </row>
        <row r="1095">
          <cell r="A1095" t="str">
            <v>1.4. Savanoriškojo valstybinio socialinio draudimo įmokos</v>
          </cell>
          <cell r="B1095">
            <v>2020</v>
          </cell>
          <cell r="D1095">
            <v>3</v>
          </cell>
          <cell r="E1095">
            <v>0</v>
          </cell>
          <cell r="H1095">
            <v>0</v>
          </cell>
        </row>
        <row r="1096">
          <cell r="A1096" t="str">
            <v>1.5. Baudos ir delspinigiai</v>
          </cell>
          <cell r="B1096">
            <v>2020</v>
          </cell>
          <cell r="D1096">
            <v>3</v>
          </cell>
          <cell r="E1096">
            <v>0</v>
          </cell>
          <cell r="H1096">
            <v>-0.1</v>
          </cell>
        </row>
        <row r="1097">
          <cell r="A1097" t="str">
            <v>1.6. Asignavimai iš Lietuvos Respublikos valstybės biudžeto</v>
          </cell>
          <cell r="B1097">
            <v>2020</v>
          </cell>
          <cell r="D1097">
            <v>3</v>
          </cell>
          <cell r="E1097">
            <v>171.9</v>
          </cell>
          <cell r="H1097">
            <v>0</v>
          </cell>
        </row>
        <row r="1098">
          <cell r="A1098" t="str">
            <v>1.7. Atgautos į ankstesnių metų išlaidas perkeltos abejotinai atgautinos sumos</v>
          </cell>
          <cell r="B1098">
            <v>2020</v>
          </cell>
          <cell r="D1098">
            <v>3</v>
          </cell>
          <cell r="E1098"/>
          <cell r="H1098">
            <v>0</v>
          </cell>
        </row>
        <row r="1099">
          <cell r="A1099" t="str">
            <v>1.8. Veiklos pajamos</v>
          </cell>
          <cell r="B1099">
            <v>2020</v>
          </cell>
          <cell r="D1099">
            <v>3</v>
          </cell>
          <cell r="E1099">
            <v>1.3</v>
          </cell>
          <cell r="H1099">
            <v>-0.30000000000000004</v>
          </cell>
        </row>
        <row r="1100">
          <cell r="A1100" t="str">
            <v>1.9. Iš pensijų fondų sugrįžusios lėšos</v>
          </cell>
          <cell r="B1100">
            <v>2020</v>
          </cell>
          <cell r="D1100">
            <v>3</v>
          </cell>
          <cell r="E1100">
            <v>0</v>
          </cell>
          <cell r="H1100">
            <v>0</v>
          </cell>
        </row>
        <row r="1101">
          <cell r="A1101" t="str">
            <v>1.10. Lėšos už ES institucijų pensijų sistemoje įgytas pensines teises</v>
          </cell>
          <cell r="B1101">
            <v>2020</v>
          </cell>
          <cell r="D1101">
            <v>3</v>
          </cell>
          <cell r="E1101">
            <v>0</v>
          </cell>
          <cell r="H1101">
            <v>0</v>
          </cell>
        </row>
        <row r="1102">
          <cell r="A1102" t="str">
            <v>1.11. Pajamos iš investicinės veiklos</v>
          </cell>
          <cell r="B1102">
            <v>2020</v>
          </cell>
          <cell r="D1102">
            <v>3</v>
          </cell>
          <cell r="E1102">
            <v>0</v>
          </cell>
          <cell r="H1102">
            <v>-0.1</v>
          </cell>
        </row>
        <row r="1103">
          <cell r="A1103" t="str">
            <v>1.1. Draudėjų valstybinio socialinio draudimo įmokos</v>
          </cell>
          <cell r="B1103">
            <v>2020</v>
          </cell>
          <cell r="D1103">
            <v>4</v>
          </cell>
          <cell r="E1103">
            <v>24.4</v>
          </cell>
          <cell r="H1103">
            <v>-3.1000000000000014</v>
          </cell>
        </row>
        <row r="1104">
          <cell r="A1104" t="str">
            <v>1.2. Apdraustųjų valstybinio socialinio draudimo įmokos</v>
          </cell>
          <cell r="B1104">
            <v>2020</v>
          </cell>
          <cell r="D1104">
            <v>4</v>
          </cell>
          <cell r="E1104">
            <v>164.8</v>
          </cell>
          <cell r="H1104">
            <v>-44</v>
          </cell>
        </row>
        <row r="1105">
          <cell r="A1105" t="str">
            <v>1.3. Savarankiškai dirbančių asmenų valstybinio socialinio draudimo įmokos</v>
          </cell>
          <cell r="B1105">
            <v>2020</v>
          </cell>
          <cell r="D1105">
            <v>4</v>
          </cell>
          <cell r="E1105">
            <v>6</v>
          </cell>
          <cell r="H1105">
            <v>-15</v>
          </cell>
        </row>
        <row r="1106">
          <cell r="A1106" t="str">
            <v>1.4. Savanoriškojo valstybinio socialinio draudimo įmokos</v>
          </cell>
          <cell r="B1106">
            <v>2020</v>
          </cell>
          <cell r="D1106">
            <v>4</v>
          </cell>
          <cell r="E1106">
            <v>0</v>
          </cell>
          <cell r="H1106">
            <v>0</v>
          </cell>
        </row>
        <row r="1107">
          <cell r="A1107" t="str">
            <v>1.5. Baudos ir delspinigiai</v>
          </cell>
          <cell r="B1107">
            <v>2020</v>
          </cell>
          <cell r="D1107">
            <v>4</v>
          </cell>
          <cell r="E1107">
            <v>0</v>
          </cell>
          <cell r="H1107">
            <v>0</v>
          </cell>
        </row>
        <row r="1108">
          <cell r="A1108" t="str">
            <v>1.6. Asignavimai iš Lietuvos Respublikos valstybės biudžeto</v>
          </cell>
          <cell r="B1108">
            <v>2020</v>
          </cell>
          <cell r="D1108">
            <v>4</v>
          </cell>
          <cell r="E1108">
            <v>159.19999999999999</v>
          </cell>
          <cell r="H1108">
            <v>-0.10000000000002274</v>
          </cell>
        </row>
        <row r="1109">
          <cell r="A1109" t="str">
            <v>1.7. Atgautos į ankstesnių metų išlaidas perkeltos abejotinai atgautinos sumos</v>
          </cell>
          <cell r="B1109">
            <v>2020</v>
          </cell>
          <cell r="D1109">
            <v>4</v>
          </cell>
          <cell r="E1109"/>
          <cell r="H1109">
            <v>0</v>
          </cell>
        </row>
        <row r="1110">
          <cell r="A1110" t="str">
            <v>1.8. Veiklos pajamos</v>
          </cell>
          <cell r="B1110">
            <v>2020</v>
          </cell>
          <cell r="D1110">
            <v>4</v>
          </cell>
          <cell r="E1110">
            <v>0.8</v>
          </cell>
          <cell r="H1110">
            <v>-0.19999999999999996</v>
          </cell>
        </row>
        <row r="1111">
          <cell r="A1111" t="str">
            <v>1.9. Iš pensijų fondų sugrįžusios lėšos</v>
          </cell>
          <cell r="B1111">
            <v>2020</v>
          </cell>
          <cell r="D1111">
            <v>4</v>
          </cell>
          <cell r="E1111">
            <v>0</v>
          </cell>
          <cell r="H1111">
            <v>0</v>
          </cell>
        </row>
        <row r="1112">
          <cell r="A1112" t="str">
            <v>1.10. Lėšos už ES institucijų pensijų sistemoje įgytas pensines teises</v>
          </cell>
          <cell r="B1112">
            <v>2020</v>
          </cell>
          <cell r="D1112">
            <v>4</v>
          </cell>
          <cell r="E1112">
            <v>0</v>
          </cell>
          <cell r="H1112">
            <v>0</v>
          </cell>
        </row>
        <row r="1113">
          <cell r="A1113" t="str">
            <v>1.11. Pajamos iš investicinės veiklos</v>
          </cell>
          <cell r="B1113">
            <v>2020</v>
          </cell>
          <cell r="D1113">
            <v>4</v>
          </cell>
          <cell r="E1113">
            <v>0</v>
          </cell>
          <cell r="H1113">
            <v>0</v>
          </cell>
        </row>
        <row r="1114">
          <cell r="A1114" t="str">
            <v>1.1. Draudėjų valstybinio socialinio draudimo įmokos</v>
          </cell>
          <cell r="B1114">
            <v>2020</v>
          </cell>
          <cell r="D1114">
            <v>5</v>
          </cell>
          <cell r="E1114">
            <v>24.3</v>
          </cell>
          <cell r="H1114">
            <v>-4.5999999999999979</v>
          </cell>
        </row>
        <row r="1115">
          <cell r="A1115" t="str">
            <v>1.2. Apdraustųjų valstybinio socialinio draudimo įmokos</v>
          </cell>
          <cell r="B1115">
            <v>2020</v>
          </cell>
          <cell r="D1115">
            <v>5</v>
          </cell>
          <cell r="E1115">
            <v>170.2</v>
          </cell>
          <cell r="H1115">
            <v>-49.800000000000011</v>
          </cell>
        </row>
        <row r="1116">
          <cell r="A1116" t="str">
            <v>1.3. Savarankiškai dirbančių asmenų valstybinio socialinio draudimo įmokos</v>
          </cell>
          <cell r="B1116">
            <v>2020</v>
          </cell>
          <cell r="D1116">
            <v>5</v>
          </cell>
          <cell r="E1116">
            <v>9.8000000000000007</v>
          </cell>
          <cell r="H1116">
            <v>3.4000000000000004</v>
          </cell>
        </row>
        <row r="1117">
          <cell r="A1117" t="str">
            <v>1.4. Savanoriškojo valstybinio socialinio draudimo įmokos</v>
          </cell>
          <cell r="B1117">
            <v>2020</v>
          </cell>
          <cell r="D1117">
            <v>5</v>
          </cell>
          <cell r="E1117">
            <v>0</v>
          </cell>
          <cell r="H1117">
            <v>0</v>
          </cell>
        </row>
        <row r="1118">
          <cell r="A1118" t="str">
            <v>1.5. Baudos ir delspinigiai</v>
          </cell>
          <cell r="B1118">
            <v>2020</v>
          </cell>
          <cell r="D1118">
            <v>5</v>
          </cell>
          <cell r="E1118">
            <v>0.1</v>
          </cell>
          <cell r="H1118">
            <v>0</v>
          </cell>
        </row>
        <row r="1119">
          <cell r="A1119" t="str">
            <v>1.6. Asignavimai iš Lietuvos Respublikos valstybės biudžeto</v>
          </cell>
          <cell r="B1119">
            <v>2020</v>
          </cell>
          <cell r="D1119">
            <v>5</v>
          </cell>
          <cell r="E1119">
            <v>159.19999999999999</v>
          </cell>
          <cell r="H1119">
            <v>-0.10000000000002274</v>
          </cell>
        </row>
        <row r="1120">
          <cell r="A1120" t="str">
            <v>1.7. Atgautos į ankstesnių metų išlaidas perkeltos abejotinai atgautinos sumos</v>
          </cell>
          <cell r="B1120">
            <v>2020</v>
          </cell>
          <cell r="D1120">
            <v>5</v>
          </cell>
          <cell r="E1120"/>
          <cell r="H1120">
            <v>0</v>
          </cell>
        </row>
        <row r="1121">
          <cell r="A1121" t="str">
            <v>1.8. Veiklos pajamos</v>
          </cell>
          <cell r="B1121">
            <v>2020</v>
          </cell>
          <cell r="D1121">
            <v>5</v>
          </cell>
          <cell r="E1121">
            <v>1.2</v>
          </cell>
          <cell r="H1121">
            <v>0.19999999999999996</v>
          </cell>
        </row>
        <row r="1122">
          <cell r="A1122" t="str">
            <v>1.9. Iš pensijų fondų sugrįžusios lėšos</v>
          </cell>
          <cell r="B1122">
            <v>2020</v>
          </cell>
          <cell r="D1122">
            <v>5</v>
          </cell>
          <cell r="E1122">
            <v>0</v>
          </cell>
          <cell r="H1122">
            <v>0</v>
          </cell>
        </row>
        <row r="1123">
          <cell r="A1123" t="str">
            <v>1.10. Lėšos už ES institucijų pensijų sistemoje įgytas pensines teises</v>
          </cell>
          <cell r="B1123">
            <v>2020</v>
          </cell>
          <cell r="D1123">
            <v>5</v>
          </cell>
          <cell r="E1123">
            <v>0</v>
          </cell>
          <cell r="H1123">
            <v>0</v>
          </cell>
        </row>
        <row r="1124">
          <cell r="A1124" t="str">
            <v>1.11. Pajamos iš investicinės veiklos</v>
          </cell>
          <cell r="B1124">
            <v>2020</v>
          </cell>
          <cell r="D1124">
            <v>5</v>
          </cell>
          <cell r="E1124">
            <v>0</v>
          </cell>
          <cell r="H1124">
            <v>0</v>
          </cell>
        </row>
        <row r="1125">
          <cell r="A1125" t="str">
            <v>1.1. Draudėjų valstybinio socialinio draudimo įmokos</v>
          </cell>
          <cell r="B1125">
            <v>2020</v>
          </cell>
          <cell r="D1125">
            <v>6</v>
          </cell>
          <cell r="E1125">
            <v>27</v>
          </cell>
          <cell r="H1125">
            <v>-1.6000000000000014</v>
          </cell>
        </row>
        <row r="1126">
          <cell r="A1126" t="str">
            <v>1.2. Apdraustųjų valstybinio socialinio draudimo įmokos</v>
          </cell>
          <cell r="B1126">
            <v>2020</v>
          </cell>
          <cell r="D1126">
            <v>6</v>
          </cell>
          <cell r="E1126">
            <v>201</v>
          </cell>
          <cell r="H1126">
            <v>-17</v>
          </cell>
        </row>
        <row r="1127">
          <cell r="A1127" t="str">
            <v>1.3. Savarankiškai dirbančių asmenų valstybinio socialinio draudimo įmokos</v>
          </cell>
          <cell r="B1127">
            <v>2020</v>
          </cell>
          <cell r="D1127">
            <v>6</v>
          </cell>
          <cell r="E1127">
            <v>21.8</v>
          </cell>
          <cell r="H1127">
            <v>17.8</v>
          </cell>
        </row>
        <row r="1128">
          <cell r="A1128" t="str">
            <v>1.4. Savanoriškojo valstybinio socialinio draudimo įmokos</v>
          </cell>
          <cell r="B1128">
            <v>2020</v>
          </cell>
          <cell r="D1128">
            <v>6</v>
          </cell>
          <cell r="E1128">
            <v>0</v>
          </cell>
          <cell r="H1128">
            <v>0</v>
          </cell>
        </row>
        <row r="1129">
          <cell r="A1129" t="str">
            <v>1.5. Baudos ir delspinigiai</v>
          </cell>
          <cell r="B1129">
            <v>2020</v>
          </cell>
          <cell r="D1129">
            <v>6</v>
          </cell>
          <cell r="E1129">
            <v>0.1</v>
          </cell>
          <cell r="H1129">
            <v>0</v>
          </cell>
        </row>
        <row r="1130">
          <cell r="A1130" t="str">
            <v>1.6. Asignavimai iš Lietuvos Respublikos valstybės biudžeto</v>
          </cell>
          <cell r="B1130">
            <v>2020</v>
          </cell>
          <cell r="D1130">
            <v>6</v>
          </cell>
          <cell r="E1130">
            <v>239.5</v>
          </cell>
          <cell r="H1130">
            <v>80.199999999999989</v>
          </cell>
        </row>
        <row r="1131">
          <cell r="A1131" t="str">
            <v>1.7. Atgautos į ankstesnių metų išlaidas perkeltos abejotinai atgautinos sumos</v>
          </cell>
          <cell r="B1131">
            <v>2020</v>
          </cell>
          <cell r="D1131">
            <v>6</v>
          </cell>
          <cell r="E1131"/>
          <cell r="H1131">
            <v>0</v>
          </cell>
        </row>
        <row r="1132">
          <cell r="A1132" t="str">
            <v>1.8. Veiklos pajamos</v>
          </cell>
          <cell r="B1132">
            <v>2020</v>
          </cell>
          <cell r="D1132">
            <v>6</v>
          </cell>
          <cell r="E1132">
            <v>0.7</v>
          </cell>
          <cell r="H1132">
            <v>-0.20000000000000007</v>
          </cell>
        </row>
        <row r="1133">
          <cell r="A1133" t="str">
            <v>1.9. Iš pensijų fondų sugrįžusios lėšos</v>
          </cell>
          <cell r="B1133">
            <v>2020</v>
          </cell>
          <cell r="D1133">
            <v>6</v>
          </cell>
          <cell r="E1133">
            <v>0</v>
          </cell>
          <cell r="H1133">
            <v>0</v>
          </cell>
        </row>
        <row r="1134">
          <cell r="A1134" t="str">
            <v>1.10. Lėšos už ES institucijų pensijų sistemoje įgytas pensines teises</v>
          </cell>
          <cell r="B1134">
            <v>2020</v>
          </cell>
          <cell r="D1134">
            <v>6</v>
          </cell>
          <cell r="E1134">
            <v>0</v>
          </cell>
          <cell r="H1134">
            <v>0</v>
          </cell>
        </row>
        <row r="1135">
          <cell r="A1135" t="str">
            <v>1.11. Pajamos iš investicinės veiklos</v>
          </cell>
          <cell r="B1135">
            <v>2020</v>
          </cell>
          <cell r="D1135">
            <v>6</v>
          </cell>
          <cell r="E1135">
            <v>0</v>
          </cell>
          <cell r="H1135">
            <v>-0.3</v>
          </cell>
        </row>
        <row r="1136">
          <cell r="A1136" t="str">
            <v>1.1. Draudėjų valstybinio socialinio draudimo įmokos</v>
          </cell>
          <cell r="B1136">
            <v>2020</v>
          </cell>
          <cell r="D1136">
            <v>7</v>
          </cell>
          <cell r="E1136">
            <v>28.3</v>
          </cell>
          <cell r="H1136">
            <v>0.19999999999999929</v>
          </cell>
        </row>
        <row r="1137">
          <cell r="A1137" t="str">
            <v>1.2. Apdraustųjų valstybinio socialinio draudimo įmokos</v>
          </cell>
          <cell r="B1137">
            <v>2020</v>
          </cell>
          <cell r="D1137">
            <v>7</v>
          </cell>
          <cell r="E1137">
            <v>202.3</v>
          </cell>
          <cell r="H1137">
            <v>-11.599999999999994</v>
          </cell>
        </row>
        <row r="1138">
          <cell r="A1138" t="str">
            <v>1.3. Savarankiškai dirbančių asmenų valstybinio socialinio draudimo įmokos</v>
          </cell>
          <cell r="B1138">
            <v>2020</v>
          </cell>
          <cell r="D1138">
            <v>7</v>
          </cell>
          <cell r="E1138">
            <v>10.3</v>
          </cell>
          <cell r="H1138">
            <v>4.3000000000000007</v>
          </cell>
        </row>
        <row r="1139">
          <cell r="A1139" t="str">
            <v>1.4. Savanoriškojo valstybinio socialinio draudimo įmokos</v>
          </cell>
          <cell r="B1139">
            <v>2020</v>
          </cell>
          <cell r="D1139">
            <v>7</v>
          </cell>
          <cell r="E1139">
            <v>0</v>
          </cell>
          <cell r="H1139">
            <v>0</v>
          </cell>
        </row>
        <row r="1140">
          <cell r="A1140" t="str">
            <v>1.5. Baudos ir delspinigiai</v>
          </cell>
          <cell r="B1140">
            <v>2020</v>
          </cell>
          <cell r="D1140">
            <v>7</v>
          </cell>
          <cell r="E1140">
            <v>0.1</v>
          </cell>
          <cell r="H1140">
            <v>0</v>
          </cell>
        </row>
        <row r="1141">
          <cell r="A1141" t="str">
            <v>1.6. Asignavimai iš Lietuvos Respublikos valstybės biudžeto</v>
          </cell>
          <cell r="B1141">
            <v>2020</v>
          </cell>
          <cell r="D1141">
            <v>7</v>
          </cell>
          <cell r="E1141">
            <v>159</v>
          </cell>
          <cell r="H1141">
            <v>-0.30000000000001137</v>
          </cell>
        </row>
        <row r="1142">
          <cell r="A1142" t="str">
            <v>1.7. Atgautos į ankstesnių metų išlaidas perkeltos abejotinai atgautinos sumos</v>
          </cell>
          <cell r="B1142">
            <v>2020</v>
          </cell>
          <cell r="D1142">
            <v>7</v>
          </cell>
          <cell r="E1142"/>
          <cell r="H1142">
            <v>0</v>
          </cell>
        </row>
        <row r="1143">
          <cell r="A1143" t="str">
            <v>1.8. Veiklos pajamos</v>
          </cell>
          <cell r="B1143">
            <v>2020</v>
          </cell>
          <cell r="D1143">
            <v>7</v>
          </cell>
          <cell r="E1143">
            <v>1.3</v>
          </cell>
          <cell r="H1143">
            <v>0.30000000000000004</v>
          </cell>
        </row>
        <row r="1144">
          <cell r="A1144" t="str">
            <v>1.9. Iš pensijų fondų sugrįžusios lėšos</v>
          </cell>
          <cell r="B1144">
            <v>2020</v>
          </cell>
          <cell r="D1144">
            <v>7</v>
          </cell>
          <cell r="E1144">
            <v>0</v>
          </cell>
          <cell r="H1144">
            <v>0</v>
          </cell>
        </row>
        <row r="1145">
          <cell r="A1145" t="str">
            <v>1.10. Lėšos už ES institucijų pensijų sistemoje įgytas pensines teises</v>
          </cell>
          <cell r="B1145">
            <v>2020</v>
          </cell>
          <cell r="D1145">
            <v>7</v>
          </cell>
          <cell r="E1145">
            <v>0</v>
          </cell>
          <cell r="H1145">
            <v>0</v>
          </cell>
        </row>
        <row r="1146">
          <cell r="A1146" t="str">
            <v>1.11. Pajamos iš investicinės veiklos</v>
          </cell>
          <cell r="B1146">
            <v>2020</v>
          </cell>
          <cell r="D1146">
            <v>7</v>
          </cell>
          <cell r="E1146">
            <v>0</v>
          </cell>
          <cell r="H1146">
            <v>0</v>
          </cell>
        </row>
        <row r="1147">
          <cell r="A1147" t="str">
            <v>1.1. Draudėjų valstybinio socialinio draudimo įmokos</v>
          </cell>
          <cell r="B1147">
            <v>2020</v>
          </cell>
          <cell r="D1147">
            <v>8</v>
          </cell>
          <cell r="E1147">
            <v>27.8</v>
          </cell>
          <cell r="H1147">
            <v>0.19999999999999929</v>
          </cell>
        </row>
        <row r="1148">
          <cell r="A1148" t="str">
            <v>1.2. Apdraustųjų valstybinio socialinio draudimo įmokos</v>
          </cell>
          <cell r="B1148">
            <v>2020</v>
          </cell>
          <cell r="D1148">
            <v>8</v>
          </cell>
          <cell r="E1148">
            <v>197.1</v>
          </cell>
          <cell r="H1148">
            <v>-11.900000000000006</v>
          </cell>
        </row>
        <row r="1149">
          <cell r="A1149" t="str">
            <v>1.3. Savarankiškai dirbančių asmenų valstybinio socialinio draudimo įmokos</v>
          </cell>
          <cell r="B1149">
            <v>2020</v>
          </cell>
          <cell r="D1149">
            <v>8</v>
          </cell>
          <cell r="E1149">
            <v>6.5</v>
          </cell>
          <cell r="H1149">
            <v>0.5</v>
          </cell>
        </row>
        <row r="1150">
          <cell r="A1150" t="str">
            <v>1.4. Savanoriškojo valstybinio socialinio draudimo įmokos</v>
          </cell>
          <cell r="B1150">
            <v>2020</v>
          </cell>
          <cell r="D1150">
            <v>8</v>
          </cell>
          <cell r="E1150">
            <v>0</v>
          </cell>
          <cell r="H1150">
            <v>0</v>
          </cell>
        </row>
        <row r="1151">
          <cell r="A1151" t="str">
            <v>1.5. Baudos ir delspinigiai</v>
          </cell>
          <cell r="B1151">
            <v>2020</v>
          </cell>
          <cell r="D1151">
            <v>8</v>
          </cell>
          <cell r="E1151">
            <v>0</v>
          </cell>
          <cell r="H1151">
            <v>-0.1</v>
          </cell>
        </row>
        <row r="1152">
          <cell r="A1152" t="str">
            <v>1.6. Asignavimai iš Lietuvos Respublikos valstybės biudžeto</v>
          </cell>
          <cell r="B1152">
            <v>2020</v>
          </cell>
          <cell r="D1152">
            <v>8</v>
          </cell>
          <cell r="E1152">
            <v>160.19999999999999</v>
          </cell>
          <cell r="H1152">
            <v>0.89999999999997726</v>
          </cell>
        </row>
        <row r="1153">
          <cell r="A1153" t="str">
            <v>1.7. Atgautos į ankstesnių metų išlaidas perkeltos abejotinai atgautinos sumos</v>
          </cell>
          <cell r="B1153">
            <v>2020</v>
          </cell>
          <cell r="D1153">
            <v>8</v>
          </cell>
          <cell r="E1153"/>
          <cell r="H1153">
            <v>0</v>
          </cell>
        </row>
        <row r="1154">
          <cell r="A1154" t="str">
            <v>1.8. Veiklos pajamos</v>
          </cell>
          <cell r="B1154">
            <v>2020</v>
          </cell>
          <cell r="D1154">
            <v>8</v>
          </cell>
          <cell r="E1154">
            <v>0.7</v>
          </cell>
          <cell r="H1154">
            <v>-0.30000000000000004</v>
          </cell>
        </row>
        <row r="1155">
          <cell r="A1155" t="str">
            <v>1.9. Iš pensijų fondų sugrįžusios lėšos</v>
          </cell>
          <cell r="B1155">
            <v>2020</v>
          </cell>
          <cell r="D1155">
            <v>8</v>
          </cell>
          <cell r="E1155">
            <v>0</v>
          </cell>
          <cell r="H1155">
            <v>0</v>
          </cell>
        </row>
        <row r="1156">
          <cell r="A1156" t="str">
            <v>1.10. Lėšos už ES institucijų pensijų sistemoje įgytas pensines teises</v>
          </cell>
          <cell r="B1156">
            <v>2020</v>
          </cell>
          <cell r="D1156">
            <v>8</v>
          </cell>
          <cell r="E1156">
            <v>0</v>
          </cell>
          <cell r="H1156">
            <v>0</v>
          </cell>
        </row>
        <row r="1157">
          <cell r="A1157" t="str">
            <v>1.11. Pajamos iš investicinės veiklos</v>
          </cell>
          <cell r="B1157">
            <v>2020</v>
          </cell>
          <cell r="D1157">
            <v>8</v>
          </cell>
          <cell r="E1157">
            <v>0</v>
          </cell>
          <cell r="H1157">
            <v>0</v>
          </cell>
        </row>
        <row r="1158">
          <cell r="A1158" t="str">
            <v>1.1. Draudėjų valstybinio socialinio draudimo įmokos</v>
          </cell>
          <cell r="B1158">
            <v>2020</v>
          </cell>
          <cell r="D1158">
            <v>9</v>
          </cell>
          <cell r="E1158">
            <v>28.6</v>
          </cell>
          <cell r="H1158">
            <v>0.70000000000000284</v>
          </cell>
        </row>
        <row r="1159">
          <cell r="A1159" t="str">
            <v>1.2. Apdraustųjų valstybinio socialinio draudimo įmokos</v>
          </cell>
          <cell r="B1159">
            <v>2020</v>
          </cell>
          <cell r="D1159">
            <v>9</v>
          </cell>
          <cell r="E1159">
            <v>213.9</v>
          </cell>
          <cell r="H1159">
            <v>2.9000000000000057</v>
          </cell>
        </row>
        <row r="1160">
          <cell r="A1160" t="str">
            <v>1.3. Savarankiškai dirbančių asmenų valstybinio socialinio draudimo įmokos</v>
          </cell>
          <cell r="B1160">
            <v>2020</v>
          </cell>
          <cell r="D1160">
            <v>9</v>
          </cell>
          <cell r="E1160">
            <v>5.6</v>
          </cell>
          <cell r="H1160">
            <v>-0.60000000000000053</v>
          </cell>
        </row>
        <row r="1161">
          <cell r="A1161" t="str">
            <v>1.4. Savanoriškojo valstybinio socialinio draudimo įmokos</v>
          </cell>
          <cell r="B1161">
            <v>2020</v>
          </cell>
          <cell r="D1161">
            <v>9</v>
          </cell>
          <cell r="E1161">
            <v>0</v>
          </cell>
          <cell r="H1161">
            <v>0</v>
          </cell>
        </row>
        <row r="1162">
          <cell r="A1162" t="str">
            <v>1.5. Baudos ir delspinigiai</v>
          </cell>
          <cell r="B1162">
            <v>2020</v>
          </cell>
          <cell r="D1162">
            <v>9</v>
          </cell>
          <cell r="E1162">
            <v>0</v>
          </cell>
          <cell r="H1162">
            <v>0</v>
          </cell>
        </row>
        <row r="1163">
          <cell r="A1163" t="str">
            <v>1.6. Asignavimai iš Lietuvos Respublikos valstybės biudžeto</v>
          </cell>
          <cell r="B1163">
            <v>2020</v>
          </cell>
          <cell r="D1163">
            <v>9</v>
          </cell>
          <cell r="E1163">
            <v>159.9</v>
          </cell>
          <cell r="H1163">
            <v>0.59999999999999432</v>
          </cell>
        </row>
        <row r="1164">
          <cell r="A1164" t="str">
            <v>1.7. Atgautos į ankstesnių metų išlaidas perkeltos abejotinai atgautinos sumos</v>
          </cell>
          <cell r="B1164">
            <v>2020</v>
          </cell>
          <cell r="D1164">
            <v>9</v>
          </cell>
          <cell r="E1164"/>
          <cell r="H1164">
            <v>0</v>
          </cell>
        </row>
        <row r="1165">
          <cell r="A1165" t="str">
            <v>1.8. Veiklos pajamos</v>
          </cell>
          <cell r="B1165">
            <v>2020</v>
          </cell>
          <cell r="D1165">
            <v>9</v>
          </cell>
          <cell r="E1165">
            <v>1</v>
          </cell>
          <cell r="H1165">
            <v>9.9999999999999978E-2</v>
          </cell>
        </row>
        <row r="1166">
          <cell r="A1166" t="str">
            <v>1.9. Iš pensijų fondų sugrįžusios lėšos</v>
          </cell>
          <cell r="B1166">
            <v>2020</v>
          </cell>
          <cell r="D1166">
            <v>9</v>
          </cell>
          <cell r="E1166">
            <v>0</v>
          </cell>
          <cell r="H1166">
            <v>0</v>
          </cell>
        </row>
        <row r="1167">
          <cell r="A1167" t="str">
            <v>1.10. Lėšos už ES institucijų pensijų sistemoje įgytas pensines teises</v>
          </cell>
          <cell r="B1167">
            <v>2020</v>
          </cell>
          <cell r="D1167">
            <v>9</v>
          </cell>
          <cell r="E1167">
            <v>0</v>
          </cell>
          <cell r="H1167">
            <v>0</v>
          </cell>
        </row>
        <row r="1168">
          <cell r="A1168" t="str">
            <v>1.11. Pajamos iš investicinės veiklos</v>
          </cell>
          <cell r="B1168">
            <v>2020</v>
          </cell>
          <cell r="D1168">
            <v>9</v>
          </cell>
          <cell r="E1168"/>
          <cell r="H1168">
            <v>0</v>
          </cell>
        </row>
        <row r="1169">
          <cell r="A1169" t="str">
            <v>1.1. Draudėjų valstybinio socialinio draudimo įmokos</v>
          </cell>
          <cell r="B1169">
            <v>2020</v>
          </cell>
          <cell r="D1169">
            <v>10</v>
          </cell>
          <cell r="E1169">
            <v>0</v>
          </cell>
          <cell r="H1169">
            <v>-28.2</v>
          </cell>
        </row>
        <row r="1170">
          <cell r="A1170" t="str">
            <v>1.2. Apdraustųjų valstybinio socialinio draudimo įmokos</v>
          </cell>
          <cell r="B1170">
            <v>2020</v>
          </cell>
          <cell r="D1170">
            <v>10</v>
          </cell>
          <cell r="E1170">
            <v>0</v>
          </cell>
          <cell r="H1170">
            <v>-214.1</v>
          </cell>
        </row>
        <row r="1171">
          <cell r="A1171" t="str">
            <v>1.3. Savarankiškai dirbančių asmenų valstybinio socialinio draudimo įmokos</v>
          </cell>
          <cell r="B1171">
            <v>2020</v>
          </cell>
          <cell r="D1171">
            <v>10</v>
          </cell>
          <cell r="E1171">
            <v>0</v>
          </cell>
          <cell r="H1171">
            <v>-4</v>
          </cell>
        </row>
        <row r="1172">
          <cell r="A1172" t="str">
            <v>1.4. Savanoriškojo valstybinio socialinio draudimo įmokos</v>
          </cell>
          <cell r="B1172">
            <v>2020</v>
          </cell>
          <cell r="D1172">
            <v>10</v>
          </cell>
          <cell r="E1172">
            <v>0</v>
          </cell>
          <cell r="H1172">
            <v>0</v>
          </cell>
        </row>
        <row r="1173">
          <cell r="A1173" t="str">
            <v>1.5. Baudos ir delspinigiai</v>
          </cell>
          <cell r="B1173">
            <v>2020</v>
          </cell>
          <cell r="D1173">
            <v>10</v>
          </cell>
          <cell r="E1173">
            <v>0</v>
          </cell>
          <cell r="H1173">
            <v>-0.1</v>
          </cell>
        </row>
        <row r="1174">
          <cell r="A1174" t="str">
            <v>1.6. Asignavimai iš Lietuvos Respublikos valstybės biudžeto</v>
          </cell>
          <cell r="B1174">
            <v>2020</v>
          </cell>
          <cell r="D1174">
            <v>10</v>
          </cell>
          <cell r="E1174">
            <v>0</v>
          </cell>
          <cell r="H1174">
            <v>-159.30000000000001</v>
          </cell>
        </row>
        <row r="1175">
          <cell r="A1175" t="str">
            <v>1.7. Atgautos į ankstesnių metų išlaidas perkeltos abejotinai atgautinos sumos</v>
          </cell>
          <cell r="B1175">
            <v>2020</v>
          </cell>
          <cell r="D1175">
            <v>10</v>
          </cell>
          <cell r="E1175"/>
          <cell r="H1175">
            <v>0</v>
          </cell>
        </row>
        <row r="1176">
          <cell r="A1176" t="str">
            <v>1.8. Veiklos pajamos</v>
          </cell>
          <cell r="B1176">
            <v>2020</v>
          </cell>
          <cell r="D1176">
            <v>10</v>
          </cell>
          <cell r="E1176">
            <v>0</v>
          </cell>
          <cell r="H1176">
            <v>-1</v>
          </cell>
        </row>
        <row r="1177">
          <cell r="A1177" t="str">
            <v>1.9. Iš pensijų fondų sugrįžusios lėšos</v>
          </cell>
          <cell r="B1177">
            <v>2020</v>
          </cell>
          <cell r="D1177">
            <v>10</v>
          </cell>
          <cell r="E1177">
            <v>0</v>
          </cell>
          <cell r="H1177">
            <v>0</v>
          </cell>
        </row>
        <row r="1178">
          <cell r="A1178" t="str">
            <v>1.10. Lėšos už ES institucijų pensijų sistemoje įgytas pensines teises</v>
          </cell>
          <cell r="B1178">
            <v>2020</v>
          </cell>
          <cell r="D1178">
            <v>10</v>
          </cell>
          <cell r="E1178">
            <v>0</v>
          </cell>
          <cell r="H1178">
            <v>0</v>
          </cell>
        </row>
        <row r="1179">
          <cell r="A1179" t="str">
            <v>1.11. Pajamos iš investicinės veiklos</v>
          </cell>
          <cell r="B1179">
            <v>2020</v>
          </cell>
          <cell r="D1179">
            <v>10</v>
          </cell>
          <cell r="E1179">
            <v>0</v>
          </cell>
          <cell r="H1179">
            <v>0</v>
          </cell>
        </row>
        <row r="1180">
          <cell r="A1180" t="str">
            <v>1.1. Draudėjų valstybinio socialinio draudimo įmokos</v>
          </cell>
          <cell r="B1180">
            <v>2020</v>
          </cell>
          <cell r="D1180">
            <v>11</v>
          </cell>
          <cell r="E1180">
            <v>0</v>
          </cell>
          <cell r="H1180">
            <v>-28.6</v>
          </cell>
        </row>
        <row r="1181">
          <cell r="A1181" t="str">
            <v>1.2. Apdraustųjų valstybinio socialinio draudimo įmokos</v>
          </cell>
          <cell r="B1181">
            <v>2020</v>
          </cell>
          <cell r="D1181">
            <v>11</v>
          </cell>
          <cell r="E1181">
            <v>0</v>
          </cell>
          <cell r="H1181">
            <v>-218</v>
          </cell>
        </row>
        <row r="1182">
          <cell r="A1182" t="str">
            <v>1.3. Savarankiškai dirbančių asmenų valstybinio socialinio draudimo įmokos</v>
          </cell>
          <cell r="B1182">
            <v>2020</v>
          </cell>
          <cell r="D1182">
            <v>11</v>
          </cell>
          <cell r="E1182">
            <v>0</v>
          </cell>
          <cell r="H1182">
            <v>-4</v>
          </cell>
        </row>
        <row r="1183">
          <cell r="A1183" t="str">
            <v>1.4. Savanoriškojo valstybinio socialinio draudimo įmokos</v>
          </cell>
          <cell r="B1183">
            <v>2020</v>
          </cell>
          <cell r="D1183">
            <v>11</v>
          </cell>
          <cell r="E1183">
            <v>0</v>
          </cell>
          <cell r="H1183">
            <v>0</v>
          </cell>
        </row>
        <row r="1184">
          <cell r="A1184" t="str">
            <v>1.5. Baudos ir delspinigiai</v>
          </cell>
          <cell r="B1184">
            <v>2020</v>
          </cell>
          <cell r="D1184">
            <v>11</v>
          </cell>
          <cell r="E1184">
            <v>0</v>
          </cell>
          <cell r="H1184">
            <v>-0.1</v>
          </cell>
        </row>
        <row r="1185">
          <cell r="A1185" t="str">
            <v>1.6. Asignavimai iš Lietuvos Respublikos valstybės biudžeto</v>
          </cell>
          <cell r="B1185">
            <v>2020</v>
          </cell>
          <cell r="D1185">
            <v>11</v>
          </cell>
          <cell r="E1185">
            <v>0</v>
          </cell>
          <cell r="H1185">
            <v>-159.30000000000001</v>
          </cell>
        </row>
        <row r="1186">
          <cell r="A1186" t="str">
            <v>1.7. Atgautos į ankstesnių metų išlaidas perkeltos abejotinai atgautinos sumos</v>
          </cell>
          <cell r="B1186">
            <v>2020</v>
          </cell>
          <cell r="D1186">
            <v>11</v>
          </cell>
          <cell r="E1186"/>
          <cell r="H1186">
            <v>0</v>
          </cell>
        </row>
        <row r="1187">
          <cell r="A1187" t="str">
            <v>1.8. Veiklos pajamos</v>
          </cell>
          <cell r="B1187">
            <v>2020</v>
          </cell>
          <cell r="D1187">
            <v>11</v>
          </cell>
          <cell r="E1187">
            <v>0</v>
          </cell>
          <cell r="H1187">
            <v>-1</v>
          </cell>
        </row>
        <row r="1188">
          <cell r="A1188" t="str">
            <v>1.9. Iš pensijų fondų sugrįžusios lėšos</v>
          </cell>
          <cell r="B1188">
            <v>2020</v>
          </cell>
          <cell r="D1188">
            <v>11</v>
          </cell>
          <cell r="E1188">
            <v>0</v>
          </cell>
          <cell r="H1188">
            <v>0</v>
          </cell>
        </row>
        <row r="1189">
          <cell r="A1189" t="str">
            <v>1.10. Lėšos už ES institucijų pensijų sistemoje įgytas pensines teises</v>
          </cell>
          <cell r="B1189">
            <v>2020</v>
          </cell>
          <cell r="D1189">
            <v>11</v>
          </cell>
          <cell r="E1189">
            <v>0</v>
          </cell>
          <cell r="H1189">
            <v>0</v>
          </cell>
        </row>
        <row r="1190">
          <cell r="A1190" t="str">
            <v>1.11. Pajamos iš investicinės veiklos</v>
          </cell>
          <cell r="B1190">
            <v>2020</v>
          </cell>
          <cell r="D1190">
            <v>11</v>
          </cell>
          <cell r="E1190">
            <v>0</v>
          </cell>
          <cell r="H1190">
            <v>0</v>
          </cell>
        </row>
        <row r="1191">
          <cell r="A1191" t="str">
            <v>1.1. Draudėjų valstybinio socialinio draudimo įmokos</v>
          </cell>
          <cell r="B1191">
            <v>2020</v>
          </cell>
          <cell r="D1191">
            <v>12</v>
          </cell>
          <cell r="E1191">
            <v>0</v>
          </cell>
          <cell r="H1191">
            <v>-35.1</v>
          </cell>
        </row>
        <row r="1192">
          <cell r="A1192" t="str">
            <v>1.2. Apdraustųjų valstybinio socialinio draudimo įmokos</v>
          </cell>
          <cell r="B1192">
            <v>2020</v>
          </cell>
          <cell r="D1192">
            <v>12</v>
          </cell>
          <cell r="E1192">
            <v>0</v>
          </cell>
          <cell r="H1192">
            <v>-275.2</v>
          </cell>
        </row>
        <row r="1193">
          <cell r="A1193" t="str">
            <v>1.3. Savarankiškai dirbančių asmenų valstybinio socialinio draudimo įmokos</v>
          </cell>
          <cell r="B1193">
            <v>2020</v>
          </cell>
          <cell r="D1193">
            <v>12</v>
          </cell>
          <cell r="E1193">
            <v>0</v>
          </cell>
          <cell r="H1193">
            <v>-2.1</v>
          </cell>
        </row>
        <row r="1194">
          <cell r="A1194" t="str">
            <v>1.4. Savanoriškojo valstybinio socialinio draudimo įmokos</v>
          </cell>
          <cell r="B1194">
            <v>2020</v>
          </cell>
          <cell r="D1194">
            <v>12</v>
          </cell>
          <cell r="E1194">
            <v>0</v>
          </cell>
          <cell r="H1194">
            <v>0</v>
          </cell>
        </row>
        <row r="1195">
          <cell r="A1195" t="str">
            <v>1.5. Baudos ir delspinigiai</v>
          </cell>
          <cell r="B1195">
            <v>2020</v>
          </cell>
          <cell r="D1195">
            <v>12</v>
          </cell>
          <cell r="E1195">
            <v>0</v>
          </cell>
          <cell r="H1195">
            <v>-0.1</v>
          </cell>
        </row>
        <row r="1196">
          <cell r="A1196" t="str">
            <v>1.6. Asignavimai iš Lietuvos Respublikos valstybės biudžeto</v>
          </cell>
          <cell r="B1196">
            <v>2020</v>
          </cell>
          <cell r="D1196">
            <v>12</v>
          </cell>
          <cell r="E1196">
            <v>0</v>
          </cell>
          <cell r="H1196">
            <v>-159.19999999999999</v>
          </cell>
        </row>
        <row r="1197">
          <cell r="A1197" t="str">
            <v>1.7. Atgautos į ankstesnių metų išlaidas perkeltos abejotinai atgautinos sumos</v>
          </cell>
          <cell r="B1197">
            <v>2020</v>
          </cell>
          <cell r="D1197">
            <v>12</v>
          </cell>
          <cell r="E1197"/>
          <cell r="H1197">
            <v>0</v>
          </cell>
        </row>
        <row r="1198">
          <cell r="A1198" t="str">
            <v>1.8. Veiklos pajamos</v>
          </cell>
          <cell r="B1198">
            <v>2020</v>
          </cell>
          <cell r="D1198">
            <v>12</v>
          </cell>
          <cell r="E1198">
            <v>0</v>
          </cell>
          <cell r="H1198">
            <v>-0.9</v>
          </cell>
        </row>
        <row r="1199">
          <cell r="A1199" t="str">
            <v>1.9. Iš pensijų fondų sugrįžusios lėšos</v>
          </cell>
          <cell r="B1199">
            <v>2020</v>
          </cell>
          <cell r="D1199">
            <v>12</v>
          </cell>
          <cell r="E1199">
            <v>0</v>
          </cell>
          <cell r="H1199">
            <v>0</v>
          </cell>
        </row>
        <row r="1200">
          <cell r="A1200" t="str">
            <v>1.10. Lėšos už ES institucijų pensijų sistemoje įgytas pensines teises</v>
          </cell>
          <cell r="B1200">
            <v>2020</v>
          </cell>
          <cell r="D1200">
            <v>12</v>
          </cell>
          <cell r="E1200">
            <v>0</v>
          </cell>
          <cell r="H1200">
            <v>0</v>
          </cell>
        </row>
        <row r="1201">
          <cell r="A1201" t="str">
            <v>1.11. Pajamos iš investicinės veiklos</v>
          </cell>
          <cell r="B1201">
            <v>2020</v>
          </cell>
          <cell r="D1201">
            <v>12</v>
          </cell>
          <cell r="E1201">
            <v>0</v>
          </cell>
          <cell r="H1201">
            <v>0</v>
          </cell>
        </row>
        <row r="1202">
          <cell r="A1202"/>
          <cell r="B1202"/>
          <cell r="D1202"/>
          <cell r="E1202"/>
          <cell r="H1202"/>
        </row>
        <row r="1204">
          <cell r="E1204">
            <v>1690.7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G3" t="str">
            <v>Galutinio vartojimo išlaidos*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2016"/>
      <sheetName val="2017"/>
      <sheetName val="1 pav."/>
      <sheetName val="2 pav."/>
      <sheetName val="3 pav."/>
      <sheetName val="4 pav."/>
      <sheetName val="5 pav."/>
      <sheetName val="6 pav."/>
      <sheetName val="7 pav."/>
      <sheetName val="8 pav."/>
      <sheetName val="1 lentelė"/>
      <sheetName val="2 lentelė"/>
      <sheetName val="3 lentelė"/>
      <sheetName val="4 lentelė"/>
      <sheetName val="9 pav."/>
      <sheetName val="10 pav."/>
      <sheetName val="5 lentelė"/>
      <sheetName val="6 lentelė"/>
      <sheetName val="11 pav."/>
      <sheetName val="12 pav."/>
      <sheetName val="7 lentelė"/>
      <sheetName val="13 pav."/>
      <sheetName val="2 priedas. 1 lent."/>
      <sheetName val="3 priedas. 1 pav."/>
      <sheetName val="4 priedas. 1 pav."/>
      <sheetName val="4 priedas 2 pav."/>
      <sheetName val="5 priedas. 1 lent."/>
      <sheetName val="6 priedas. 1 lent."/>
      <sheetName val="7 priedas. 1 lent."/>
      <sheetName val="7 priedas. 2 lent."/>
      <sheetName val="7 priedas. 3 lent."/>
      <sheetName val="7 priedas. 4 lent."/>
      <sheetName val="8 priedas. 1 len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7">
          <cell r="D17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VK stilius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1F497D"/>
    </a:dk2>
    <a:lt2>
      <a:srgbClr val="F2F2F2"/>
    </a:lt2>
    <a:accent1>
      <a:srgbClr val="FF8C00"/>
    </a:accent1>
    <a:accent2>
      <a:srgbClr val="DAEA0C"/>
    </a:accent2>
    <a:accent3>
      <a:srgbClr val="2DD700"/>
    </a:accent3>
    <a:accent4>
      <a:srgbClr val="F5001D"/>
    </a:accent4>
    <a:accent5>
      <a:srgbClr val="4597E9"/>
    </a:accent5>
    <a:accent6>
      <a:srgbClr val="0772A1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1F497D"/>
    </a:dk2>
    <a:lt2>
      <a:srgbClr val="F2F2F2"/>
    </a:lt2>
    <a:accent1>
      <a:srgbClr val="FF8C00"/>
    </a:accent1>
    <a:accent2>
      <a:srgbClr val="DAEA0C"/>
    </a:accent2>
    <a:accent3>
      <a:srgbClr val="2DD700"/>
    </a:accent3>
    <a:accent4>
      <a:srgbClr val="F5001D"/>
    </a:accent4>
    <a:accent5>
      <a:srgbClr val="4597E9"/>
    </a:accent5>
    <a:accent6>
      <a:srgbClr val="0772A1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B1:B61"/>
  <sheetViews>
    <sheetView showGridLines="0" showRowColHeaders="0" tabSelected="1" zoomScale="115" zoomScaleNormal="115" workbookViewId="0">
      <selection activeCell="B4" sqref="B4"/>
    </sheetView>
  </sheetViews>
  <sheetFormatPr defaultColWidth="8.75" defaultRowHeight="14.25"/>
  <cols>
    <col min="1" max="1" width="5" style="2" customWidth="1"/>
    <col min="2" max="2" width="120.125" style="2" customWidth="1"/>
    <col min="3" max="16384" width="8.75" style="2"/>
  </cols>
  <sheetData>
    <row r="1" spans="2:2" ht="109.9" customHeight="1" thickBot="1">
      <c r="B1" s="119"/>
    </row>
    <row r="2" spans="2:2">
      <c r="B2" s="120"/>
    </row>
    <row r="3" spans="2:2" ht="18">
      <c r="B3" s="121" t="s">
        <v>185</v>
      </c>
    </row>
    <row r="4" spans="2:2" ht="9.6" customHeight="1">
      <c r="B4" s="122"/>
    </row>
    <row r="5" spans="2:2">
      <c r="B5" s="123" t="s">
        <v>369</v>
      </c>
    </row>
    <row r="6" spans="2:2" ht="9.6" customHeight="1">
      <c r="B6" s="124"/>
    </row>
    <row r="7" spans="2:2" ht="18">
      <c r="B7" s="121" t="s">
        <v>184</v>
      </c>
    </row>
    <row r="8" spans="2:2" s="125" customFormat="1" ht="10.5" customHeight="1">
      <c r="B8" s="126"/>
    </row>
    <row r="9" spans="2:2" s="125" customFormat="1" ht="14.25" customHeight="1">
      <c r="B9" s="108" t="str">
        <f>+'1 pav.'!B3</f>
        <v>1 pav.   2020 m. valdžios sektoriaus ir jį sudarančių subsektorių balansai</v>
      </c>
    </row>
    <row r="10" spans="2:2" ht="14.25" customHeight="1">
      <c r="B10" s="92" t="str">
        <f>+'2 pav.'!B3</f>
        <v>2 pav.    2020 m. valstybės biudžeto pajamų plano kaupiamasis vykdymas* pinigų principu (be ES ir kitos tarptautinės finansinės paramos lėšų)</v>
      </c>
    </row>
    <row r="11" spans="2:2" ht="14.25" customHeight="1">
      <c r="B11" s="92" t="str">
        <f>+'3 pav.'!B3</f>
        <v>3 pav.   2019 –2020 m. Valstybės biudžeto pajamų ir išlaidų vykdymas pinigų principu (be ES ir kitos tarptautinės finansinės paramos)</v>
      </c>
    </row>
    <row r="12" spans="2:2" ht="14.25" customHeight="1">
      <c r="B12" s="92" t="str">
        <f>+'4 pav.'!B3</f>
        <v>4 pav.     2020 m. kaupiamasis VSDF pajamų plano vykdymas pinigų principu</v>
      </c>
    </row>
    <row r="13" spans="2:2">
      <c r="B13" s="92" t="str">
        <f>+'5 pav.'!B3</f>
        <v>5 pav.     2020 m. kaupiamasis VSDF išlaidų plano vykdymas pinigų principu</v>
      </c>
    </row>
    <row r="14" spans="2:2">
      <c r="B14" s="92" t="str">
        <f>+'6 pav.'!B3</f>
        <v>6 pav.    2021 m. valdžios sektoriaus ir jį sudarančių subsektorių balansai*</v>
      </c>
    </row>
    <row r="15" spans="2:2" ht="14.25" customHeight="1">
      <c r="B15" s="92" t="str">
        <f>+'7 pav.'!B3</f>
        <v>7 pav.     2021 m. valdžios sektoriaus pajamos ir išlaidos, mln. eurų</v>
      </c>
    </row>
    <row r="16" spans="2:2" ht="9.75" customHeight="1">
      <c r="B16" s="92"/>
    </row>
    <row r="17" spans="2:2" ht="18" customHeight="1">
      <c r="B17" s="121" t="s">
        <v>212</v>
      </c>
    </row>
    <row r="18" spans="2:2" ht="9.75" customHeight="1">
      <c r="B18" s="127"/>
    </row>
    <row r="19" spans="2:2" ht="14.25" customHeight="1">
      <c r="B19" s="92" t="str">
        <f>+'8 pav.'!B3</f>
        <v>8 pav.   2020–2021 m. planuojamas skolinimosi ir finansavimo skolintomis lėšomis poreikiai</v>
      </c>
    </row>
    <row r="20" spans="2:2" ht="14.25" customHeight="1">
      <c r="B20" s="92" t="str">
        <f>+'9 pav.'!B3</f>
        <v>9 pav.   Valdžios sektoriaus skolos projekcijos</v>
      </c>
    </row>
    <row r="21" spans="2:2" ht="14.25" customHeight="1">
      <c r="B21" s="92" t="str">
        <f>+'10 pav.'!B3</f>
        <v>10 pav.  Valstybės biudžeto* balansas ir finansiniai rezervai</v>
      </c>
    </row>
    <row r="22" spans="2:2" ht="9.75" customHeight="1">
      <c r="B22" s="92"/>
    </row>
    <row r="23" spans="2:2" ht="18" customHeight="1">
      <c r="B23" s="121" t="s">
        <v>210</v>
      </c>
    </row>
    <row r="24" spans="2:2" ht="9.75" customHeight="1">
      <c r="B24" s="127"/>
    </row>
    <row r="25" spans="2:2" ht="14.25" customHeight="1">
      <c r="B25" s="92" t="str">
        <f>+'A.1 pav.'!B3</f>
        <v>A. 1 pav.    Realiojo BVP atsakas į 1 proc. realiųjų VS vartojimo išlaidų ir investicijų impulsą</v>
      </c>
    </row>
    <row r="26" spans="2:2" ht="14.25" customHeight="1">
      <c r="B26" s="92" t="str">
        <f>+'A. 2 pav.'!B3</f>
        <v>A. 2 pav.    Realiojo BVP kumuliatyvūs atsakai į 1 proc. realiųjų VS vartojimo išlaidų ir investicijų impulsą</v>
      </c>
    </row>
    <row r="27" spans="2:2" ht="9.75" customHeight="1">
      <c r="B27" s="92"/>
    </row>
    <row r="28" spans="2:2" ht="18">
      <c r="B28" s="121" t="s">
        <v>208</v>
      </c>
    </row>
    <row r="29" spans="2:2" ht="9.6" customHeight="1">
      <c r="B29" s="127"/>
    </row>
    <row r="30" spans="2:2" ht="14.25" customHeight="1">
      <c r="B30" s="92" t="str">
        <f>+'1 lentelė'!B3:D3</f>
        <v>1 lentelė. Fiskalinės drausmės taisyklių laikymasis 2020–2021 metais</v>
      </c>
    </row>
    <row r="31" spans="2:2" ht="9.75" customHeight="1">
      <c r="B31" s="92"/>
    </row>
    <row r="32" spans="2:2" ht="18">
      <c r="B32" s="121" t="s">
        <v>211</v>
      </c>
    </row>
    <row r="33" spans="2:2" ht="9.6" customHeight="1">
      <c r="B33" s="127"/>
    </row>
    <row r="34" spans="2:2" ht="14.25" customHeight="1">
      <c r="B34" s="92" t="str">
        <f>+'11 pav.'!B3:L3</f>
        <v>11 pav.      Lietuvos fiskalinė padėtis, 2007–2021 m.</v>
      </c>
    </row>
    <row r="35" spans="2:2" ht="14.25" customHeight="1">
      <c r="B35" s="92" t="str">
        <f>+'2 lentelė'!B3:G3</f>
        <v>2 lentelė. Ciklinė Lietuvos ekonomikos padėtis ir struktūrinis VS balansas, 2020–2021 m.</v>
      </c>
    </row>
    <row r="36" spans="2:2" ht="9.75" customHeight="1">
      <c r="B36" s="92"/>
    </row>
    <row r="37" spans="2:2" ht="18">
      <c r="B37" s="121" t="s">
        <v>279</v>
      </c>
    </row>
    <row r="38" spans="2:2" ht="9.6" customHeight="1">
      <c r="B38" s="92"/>
    </row>
    <row r="39" spans="2:2" ht="14.25" customHeight="1">
      <c r="B39" s="92" t="str">
        <f>+'12 pav.'!B3</f>
        <v>12 pav.    Baltijos šalių 2020 m. rodiklių palyginimas</v>
      </c>
    </row>
    <row r="40" spans="2:2" ht="14.25" customHeight="1">
      <c r="B40" s="92" t="str">
        <f>+'13 pav.'!B3</f>
        <v>13 pav.    Baltijos šalių ekonomikos skatinimo priemonių apimtis</v>
      </c>
    </row>
    <row r="41" spans="2:2" ht="14.25" customHeight="1">
      <c r="B41" s="92" t="str">
        <f>+'14 pav.'!B3</f>
        <v>14 pav.    Baltijos šalių 2021 m. rodiklių palyginimas</v>
      </c>
    </row>
    <row r="42" spans="2:2" ht="14.25" customHeight="1">
      <c r="B42" s="92" t="str">
        <f>+'15 pav.'!B3</f>
        <v>15 pav.     Lietuvos Vyriausybės priemonių įtaka 2021 m. VS pajamoms ir išlaidoms, proc. BVP*</v>
      </c>
    </row>
    <row r="43" spans="2:2" ht="14.25" customHeight="1">
      <c r="B43" s="92" t="str">
        <f>+'16 pav. '!B3</f>
        <v>16 pav.     Estijos Vyriausybės priemonių įtaka 2021 m. VS pajamoms ir išlaidoms, proc. BVP*</v>
      </c>
    </row>
    <row r="44" spans="2:2" ht="14.25" customHeight="1">
      <c r="B44" s="92" t="str">
        <f>+'17 pav. '!B3</f>
        <v>17 pav.     Latvijos Vyriausybės priemonių įtaka 2021 m. VS pajamoms ir išlaidoms, proc. BVP</v>
      </c>
    </row>
    <row r="45" spans="2:2" ht="9.75" customHeight="1">
      <c r="B45" s="92"/>
    </row>
    <row r="46" spans="2:2" ht="18" customHeight="1">
      <c r="B46" s="121" t="s">
        <v>92</v>
      </c>
    </row>
    <row r="47" spans="2:2" ht="9.75" customHeight="1">
      <c r="B47" s="126"/>
    </row>
    <row r="48" spans="2:2" ht="15" customHeight="1">
      <c r="B48" s="92" t="str">
        <f>+'2 priedas. 1 lent.'!B3:I3</f>
        <v>2 priedas. 1 lentelė.  2020 m. Valdžios sektoriaus pagrindinių rodiklių palyginimas*</v>
      </c>
    </row>
    <row r="49" spans="2:2" ht="15" customHeight="1">
      <c r="B49" s="92" t="str">
        <f>+'2 priedas. 2 lent.'!B3:I3</f>
        <v>2 priedas. 1 lentelė.  2021 m. Valdžios sektoriaus pagrindinių rodiklių palyginimas*</v>
      </c>
    </row>
    <row r="50" spans="2:2" ht="15" customHeight="1">
      <c r="B50" s="92" t="str">
        <f>+'3 priedas. 1 lent.'!B3</f>
        <v>3 priedas. 1 lentelė.   Valdžios sektoriaus 2019–2021 m. pajamos ir išlaidos pagal ESS 2010, mln. EUR</v>
      </c>
    </row>
    <row r="51" spans="2:2" ht="15" customHeight="1">
      <c r="B51" s="92" t="str">
        <f>+'3 priedas. 2 lent.'!B3</f>
        <v>3 priedas. 2 lentelė.   Valdžios sektoriaus 2018–2021 m. pajamos ir išlaidos pagal ESS 2010, proc. BVP</v>
      </c>
    </row>
    <row r="52" spans="2:2" ht="15" customHeight="1">
      <c r="B52" s="92" t="str">
        <f>+'4 priedas. 1 lent. '!B3</f>
        <v>4 priedas.   Lietuvos ekonomikos skatinimo priemonės</v>
      </c>
    </row>
    <row r="53" spans="2:2" ht="9.75" customHeight="1">
      <c r="B53" s="92"/>
    </row>
    <row r="54" spans="2:2" ht="15" customHeight="1">
      <c r="B54" s="121"/>
    </row>
    <row r="55" spans="2:2" ht="9.75" customHeight="1">
      <c r="B55" s="92"/>
    </row>
    <row r="56" spans="2:2" ht="15" customHeight="1">
      <c r="B56" s="92" t="str">
        <f>+Švieslentė!B3</f>
        <v>Fiskalinių rizikų švieslentė</v>
      </c>
    </row>
    <row r="57" spans="2:2" ht="15" customHeight="1">
      <c r="B57" s="92" t="str">
        <f>+'VSDF ir PSDF balansai'!B3:E3</f>
        <v>Struktūrinis VSDF ir PSDF balansas 2020–2021 m., proc. BVP</v>
      </c>
    </row>
    <row r="58" spans="2:2" ht="9.75" customHeight="1" thickBot="1">
      <c r="B58" s="128"/>
    </row>
    <row r="61" spans="2:2" ht="27">
      <c r="B61" s="129" t="s">
        <v>4</v>
      </c>
    </row>
  </sheetData>
  <hyperlinks>
    <hyperlink ref="B30" location="'1 lentelė'!A1" display="'1 lentelė'!A1" xr:uid="{00000000-0004-0000-0000-000005000000}"/>
    <hyperlink ref="B10" location="'2 pav.'!A1" display="'2 pav.'!A1" xr:uid="{00000000-0004-0000-0000-000006000000}"/>
    <hyperlink ref="B19" location="'8 pav.'!A1" display="'8 pav.'!A1" xr:uid="{00000000-0004-0000-0000-00000C000000}"/>
    <hyperlink ref="B21" location="'10 pav.'!A1" display="'10 pav.'!A1" xr:uid="{00000000-0004-0000-0000-000011000000}"/>
    <hyperlink ref="B25" location="'A.1 pav.'!A1" display="'A.1 pav.'!A1" xr:uid="{3A5BD0B3-285E-414B-A49E-D2EECD85B5FA}"/>
    <hyperlink ref="B26" location="'A. 2 pav.'!A1" display="'A. 2 pav.'!A1" xr:uid="{A157CB6D-8EA2-4A4A-B9A9-18106642B5A9}"/>
    <hyperlink ref="B9" location="'1 pav.'!A1" display="'1 pav.'!A1" xr:uid="{57D23636-7447-4246-BB49-7D4694A34975}"/>
    <hyperlink ref="B11" location="'3 pav.'!A1" display="'3 pav.'!A1" xr:uid="{30060338-57DE-4399-AC52-090398EAB48D}"/>
    <hyperlink ref="B15" location="'7 pav.'!A1" display="'7 pav.'!A1" xr:uid="{2153B10F-E349-4C45-9B43-69EC7AF1C11A}"/>
    <hyperlink ref="B42" location="'15 pav.'!A1" display="'15 pav.'!A1" xr:uid="{E09DD68D-E9D0-458D-B504-B613EC5D9DE4}"/>
    <hyperlink ref="B43" location="'16 pav. '!A1" display="'16 pav. '!A1" xr:uid="{8C848BC6-0195-4301-ADDD-C59FEB7DC78D}"/>
    <hyperlink ref="B44" location="'17 pav. '!A1" display="'17 pav. '!A1" xr:uid="{F5C3BD8F-69E0-497F-B012-03049B7555E8}"/>
    <hyperlink ref="B35" location="'2 lentelė'!A1" display="'2 lentelė'!A1" xr:uid="{946FC9E6-F8B8-4800-9D5D-8180128B65D9}"/>
    <hyperlink ref="B34" location="'11 pav.'!A1" display="'11 pav.'!A1" xr:uid="{324DCB2A-A36C-4DEE-9ABD-E05C8FCC7DC5}"/>
    <hyperlink ref="B14" location="'6 pav.'!A1" display="'6 pav.'!A1" xr:uid="{00000000-0004-0000-0000-000009000000}"/>
    <hyperlink ref="B20" location="'9 pav.'!A1" display="'9 pav.'!A1" xr:uid="{AEDA12C8-7298-4870-BBB1-72C9C00AADAF}"/>
    <hyperlink ref="B39" location="'12 pav.'!A1" display="'12 pav.'!A1" xr:uid="{32432C74-787B-4652-97C0-5D0D78B0CA9A}"/>
    <hyperlink ref="B40" location="'13 pav.'!A1" display="'13 pav.'!A1" xr:uid="{AE0AAE1A-38EE-4EB9-9DFB-FF996D6F1A2D}"/>
    <hyperlink ref="B41" location="'14 pav.'!A1" display="'14 pav.'!A1" xr:uid="{4E9126EF-BEEF-4CDB-B041-2FE770F4586A}"/>
    <hyperlink ref="B52" location="'4 priedas. 1 lent. '!A1" display="'4 priedas. 1 lent. '!A1" xr:uid="{DE5A5C31-B434-40CC-9A8F-4BD0A7DEC619}"/>
    <hyperlink ref="B56" location="Švieslentė!A1" display="Švieslentė!A1" xr:uid="{582285E8-8074-4FC6-AD3D-54026DB163AB}"/>
    <hyperlink ref="B12" location="'4 pav.'!A1" display="'4 pav.'!A1" xr:uid="{0FE81EA1-0FB8-44A5-833C-29ACF1A27D05}"/>
    <hyperlink ref="B13" location="'5 pav.'!A1" display="'5 pav.'!A1" xr:uid="{6D5A4753-FB31-401D-BB77-6F4F15FE6517}"/>
    <hyperlink ref="B48" location="'2 priedas. 1 lent.'!A1" display="'2 priedas. 1 lent.'!A1" xr:uid="{19C0BE65-6087-456F-A1E9-2AAFAA84B326}"/>
    <hyperlink ref="B49" location="'2 priedas. 2 lent.'!A1" display="'2 priedas. 2 lent.'!A1" xr:uid="{A784ABA0-469A-4642-8C51-072EE58B111E}"/>
    <hyperlink ref="B50" location="'3 priedas. 1 lent.'!A1" display="'3 priedas. 1 lent.'!A1" xr:uid="{B54E42AC-4EAD-4DFC-B6A8-2594D55D2422}"/>
    <hyperlink ref="B51" location="'3 priedas. 2 lent.'!A1" display="'3 priedas. 2 lent.'!A1" xr:uid="{551B5A43-EA60-44BC-9263-8D6E1EF9F703}"/>
    <hyperlink ref="B57" location="'VSDF ir PSDF balansai'!A1" display="'VSDF ir PSDF balansai'!A1" xr:uid="{95043346-86D3-4336-A99F-2A726B327CE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ABD9"/>
  </sheetPr>
  <dimension ref="A1:F27"/>
  <sheetViews>
    <sheetView showGridLines="0" showRowColHeaders="0" workbookViewId="0"/>
  </sheetViews>
  <sheetFormatPr defaultRowHeight="14.25"/>
  <cols>
    <col min="1" max="1" width="9" style="19"/>
    <col min="2" max="2" width="122.625" style="19" customWidth="1"/>
    <col min="3" max="3" width="9" style="19" customWidth="1"/>
    <col min="4" max="4" width="38.25" style="19" customWidth="1"/>
    <col min="5" max="5" width="11.625" style="19" bestFit="1" customWidth="1"/>
    <col min="6" max="6" width="9.125" style="19" bestFit="1" customWidth="1"/>
    <col min="7" max="16384" width="9" style="19"/>
  </cols>
  <sheetData>
    <row r="1" spans="1:6">
      <c r="A1" s="37" t="s">
        <v>0</v>
      </c>
    </row>
    <row r="2" spans="1:6" ht="15" thickBot="1"/>
    <row r="3" spans="1:6" ht="15">
      <c r="B3" s="79" t="s">
        <v>274</v>
      </c>
      <c r="D3" s="50"/>
      <c r="E3" s="51" t="s">
        <v>44</v>
      </c>
      <c r="F3" s="52" t="s">
        <v>94</v>
      </c>
    </row>
    <row r="4" spans="1:6">
      <c r="D4" s="27" t="s">
        <v>45</v>
      </c>
      <c r="E4" s="54">
        <v>19061.823968942663</v>
      </c>
      <c r="F4" s="55">
        <v>37.348344189227198</v>
      </c>
    </row>
    <row r="5" spans="1:6" ht="25.5">
      <c r="D5" s="80" t="s">
        <v>272</v>
      </c>
      <c r="E5" s="54">
        <v>216.92890524104692</v>
      </c>
      <c r="F5" s="55">
        <v>0.42503463628324956</v>
      </c>
    </row>
    <row r="6" spans="1:6">
      <c r="D6" s="27" t="s">
        <v>120</v>
      </c>
      <c r="E6" s="54">
        <v>4047.0740000000001</v>
      </c>
      <c r="F6" s="55">
        <v>7.9295408958525115</v>
      </c>
    </row>
    <row r="7" spans="1:6">
      <c r="D7" s="27" t="s">
        <v>139</v>
      </c>
      <c r="E7" s="54">
        <v>1575.883</v>
      </c>
      <c r="F7" s="55">
        <v>3.0876699303197181</v>
      </c>
    </row>
    <row r="8" spans="1:6">
      <c r="D8" s="27" t="s">
        <v>140</v>
      </c>
      <c r="E8" s="54">
        <v>4250.0137120443451</v>
      </c>
      <c r="F8" s="55">
        <v>8.3271661297988562</v>
      </c>
    </row>
    <row r="9" spans="1:6">
      <c r="D9" s="27" t="s">
        <v>273</v>
      </c>
      <c r="E9" s="54">
        <v>492.76307733740623</v>
      </c>
      <c r="F9" s="55">
        <v>3.2850602680189294</v>
      </c>
    </row>
    <row r="10" spans="1:6">
      <c r="D10" s="27" t="s">
        <v>141</v>
      </c>
      <c r="E10" s="54">
        <v>2005.2793999999999</v>
      </c>
      <c r="F10" s="55">
        <v>3.9289978413813502</v>
      </c>
    </row>
    <row r="11" spans="1:6">
      <c r="D11" s="53" t="s">
        <v>6</v>
      </c>
      <c r="E11" s="56">
        <v>5320.4955262144395</v>
      </c>
      <c r="F11" s="57">
        <v>10.424589928752903</v>
      </c>
    </row>
    <row r="14" spans="1:6">
      <c r="D14" s="50"/>
      <c r="E14" s="51" t="s">
        <v>44</v>
      </c>
      <c r="F14" s="52" t="s">
        <v>94</v>
      </c>
    </row>
    <row r="15" spans="1:6">
      <c r="D15" s="27" t="s">
        <v>69</v>
      </c>
      <c r="E15" s="54">
        <v>21966.626941410614</v>
      </c>
      <c r="F15" s="55">
        <v>43.039802750295905</v>
      </c>
    </row>
    <row r="16" spans="1:6">
      <c r="D16" s="27" t="s">
        <v>8</v>
      </c>
      <c r="E16" s="54">
        <v>5516.8904835643543</v>
      </c>
      <c r="F16" s="55">
        <v>10.809391848867374</v>
      </c>
    </row>
    <row r="17" spans="2:6">
      <c r="D17" s="27" t="s">
        <v>142</v>
      </c>
      <c r="E17" s="54">
        <v>1699.1682414532711</v>
      </c>
      <c r="F17" s="55">
        <v>3.3292260184858264</v>
      </c>
    </row>
    <row r="18" spans="2:6">
      <c r="D18" s="27" t="s">
        <v>143</v>
      </c>
      <c r="E18" s="54">
        <v>3403.2821062234334</v>
      </c>
      <c r="F18" s="55">
        <v>6.6681421297020478</v>
      </c>
    </row>
    <row r="19" spans="2:6">
      <c r="D19" s="27" t="s">
        <v>144</v>
      </c>
      <c r="E19" s="54">
        <v>3298.9940461008314</v>
      </c>
      <c r="F19" s="55">
        <v>6.4638077296660477</v>
      </c>
    </row>
    <row r="20" spans="2:6">
      <c r="D20" s="27" t="s">
        <v>145</v>
      </c>
      <c r="E20" s="54">
        <v>3728.2240000000002</v>
      </c>
      <c r="F20" s="55">
        <v>7.3048095184073318</v>
      </c>
    </row>
    <row r="21" spans="2:6">
      <c r="D21" s="27" t="s">
        <v>81</v>
      </c>
      <c r="E21" s="54">
        <v>1059.5783321389345</v>
      </c>
      <c r="F21" s="55">
        <v>2.0760603134647093</v>
      </c>
    </row>
    <row r="22" spans="2:6">
      <c r="D22" s="27" t="s">
        <v>10</v>
      </c>
      <c r="E22" s="54">
        <v>2533.5853483830651</v>
      </c>
      <c r="F22" s="55">
        <v>4.9641218898236721</v>
      </c>
    </row>
    <row r="23" spans="2:6">
      <c r="D23" s="53" t="s">
        <v>146</v>
      </c>
      <c r="E23" s="56">
        <v>890.00772499999994</v>
      </c>
      <c r="F23" s="57">
        <v>1.7438160639049731</v>
      </c>
    </row>
    <row r="27" spans="2:6" ht="15" thickBot="1">
      <c r="B27" s="163" t="s">
        <v>168</v>
      </c>
    </row>
  </sheetData>
  <hyperlinks>
    <hyperlink ref="A1" location="Turinys!A1" display="↖ atgal į turinį" xr:uid="{00000000-0004-0000-0E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4FA1CC"/>
  </sheetPr>
  <dimension ref="A1:G27"/>
  <sheetViews>
    <sheetView showGridLines="0" showRowColHeaders="0" zoomScaleNormal="100" workbookViewId="0"/>
  </sheetViews>
  <sheetFormatPr defaultRowHeight="14.25"/>
  <cols>
    <col min="1" max="1" width="9" style="19"/>
    <col min="2" max="2" width="77.875" style="19" customWidth="1"/>
    <col min="3" max="3" width="9" style="19"/>
    <col min="4" max="4" width="63.5" style="19" customWidth="1"/>
    <col min="5" max="6" width="8.875" style="19" customWidth="1"/>
    <col min="7" max="16384" width="9" style="19"/>
  </cols>
  <sheetData>
    <row r="1" spans="1:7">
      <c r="A1" s="37" t="s">
        <v>0</v>
      </c>
      <c r="E1" s="38"/>
      <c r="F1" s="12"/>
      <c r="G1" s="11"/>
    </row>
    <row r="2" spans="1:7" ht="15" thickBot="1">
      <c r="A2" s="37"/>
      <c r="E2" s="38"/>
      <c r="F2" s="12"/>
      <c r="G2" s="11"/>
    </row>
    <row r="3" spans="1:7" ht="14.25" customHeight="1">
      <c r="A3" s="37"/>
      <c r="B3" s="182" t="s">
        <v>305</v>
      </c>
      <c r="D3" s="39"/>
      <c r="E3" s="184">
        <v>2020</v>
      </c>
      <c r="F3" s="185">
        <v>2021</v>
      </c>
      <c r="G3" s="11"/>
    </row>
    <row r="4" spans="1:7">
      <c r="B4" s="173"/>
      <c r="D4" s="270" t="s">
        <v>108</v>
      </c>
      <c r="E4" s="266">
        <v>2186</v>
      </c>
      <c r="F4" s="267">
        <v>2146.6</v>
      </c>
    </row>
    <row r="5" spans="1:7">
      <c r="D5" s="270" t="s">
        <v>109</v>
      </c>
      <c r="E5" s="266">
        <v>645</v>
      </c>
      <c r="F5" s="267">
        <v>3177.1</v>
      </c>
    </row>
    <row r="6" spans="1:7">
      <c r="D6" s="270" t="s">
        <v>110</v>
      </c>
      <c r="E6" s="266">
        <v>1099</v>
      </c>
      <c r="F6" s="267">
        <v>1140.8</v>
      </c>
    </row>
    <row r="7" spans="1:7">
      <c r="D7" s="270" t="s">
        <v>111</v>
      </c>
      <c r="E7" s="266">
        <v>152</v>
      </c>
      <c r="F7" s="267">
        <v>115</v>
      </c>
    </row>
    <row r="8" spans="1:7">
      <c r="D8" s="270" t="s">
        <v>20</v>
      </c>
      <c r="E8" s="266">
        <v>43</v>
      </c>
      <c r="F8" s="267">
        <v>0</v>
      </c>
    </row>
    <row r="9" spans="1:7">
      <c r="D9" s="270" t="s">
        <v>173</v>
      </c>
      <c r="E9" s="266">
        <v>289</v>
      </c>
      <c r="F9" s="267">
        <v>400</v>
      </c>
    </row>
    <row r="10" spans="1:7">
      <c r="D10" s="270" t="s">
        <v>112</v>
      </c>
      <c r="E10" s="266">
        <v>-1709</v>
      </c>
      <c r="F10" s="267">
        <v>-1840.3</v>
      </c>
    </row>
    <row r="11" spans="1:7">
      <c r="D11" s="270" t="s">
        <v>113</v>
      </c>
      <c r="E11" s="266">
        <v>2705</v>
      </c>
      <c r="F11" s="267">
        <v>5139.2</v>
      </c>
    </row>
    <row r="12" spans="1:7">
      <c r="D12" s="271" t="s">
        <v>114</v>
      </c>
      <c r="E12" s="268">
        <v>4125</v>
      </c>
      <c r="F12" s="269">
        <v>6579.5</v>
      </c>
    </row>
    <row r="15" spans="1:7" ht="15">
      <c r="F15" s="40"/>
    </row>
    <row r="27" spans="2:2" ht="15" thickBot="1">
      <c r="B27" s="165" t="s">
        <v>179</v>
      </c>
    </row>
  </sheetData>
  <hyperlinks>
    <hyperlink ref="A1" location="Turinys!A1" display="↖ atgal į turinį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438C-C44A-4E81-B70B-1541FDE11C89}">
  <sheetPr>
    <tabColor rgb="FF4FA1CC"/>
  </sheetPr>
  <dimension ref="A1:O20"/>
  <sheetViews>
    <sheetView showGridLines="0" showRowColHeaders="0" workbookViewId="0">
      <selection sqref="A1:B1"/>
    </sheetView>
  </sheetViews>
  <sheetFormatPr defaultRowHeight="14.25"/>
  <cols>
    <col min="1" max="1" width="6.625" style="4" customWidth="1"/>
    <col min="2" max="2" width="65.625" style="4" customWidth="1"/>
    <col min="3" max="4" width="9" style="4"/>
    <col min="5" max="7" width="12.625" style="4" customWidth="1"/>
    <col min="8" max="14" width="7.25" style="4" customWidth="1"/>
    <col min="15" max="16384" width="9" style="4"/>
  </cols>
  <sheetData>
    <row r="1" spans="1:15" ht="14.25" customHeight="1">
      <c r="A1" s="524" t="s">
        <v>0</v>
      </c>
      <c r="B1" s="524"/>
    </row>
    <row r="2" spans="1:15" ht="15" thickBot="1">
      <c r="A2" s="186"/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25.5">
      <c r="A3" s="188"/>
      <c r="B3" s="210" t="s">
        <v>277</v>
      </c>
      <c r="C3" s="187"/>
      <c r="D3" s="189"/>
      <c r="E3" s="190" t="s">
        <v>275</v>
      </c>
      <c r="F3" s="190" t="s">
        <v>19</v>
      </c>
      <c r="G3" s="191" t="s">
        <v>276</v>
      </c>
      <c r="H3" s="192"/>
      <c r="I3" s="192"/>
      <c r="J3" s="192"/>
      <c r="K3" s="192"/>
      <c r="L3" s="192"/>
      <c r="M3" s="192"/>
      <c r="N3" s="192"/>
      <c r="O3" s="187"/>
    </row>
    <row r="4" spans="1:15" ht="14.25" customHeight="1">
      <c r="C4" s="187"/>
      <c r="D4" s="193">
        <v>2013</v>
      </c>
      <c r="E4" s="194">
        <v>38.700000000000003</v>
      </c>
      <c r="F4" s="195"/>
      <c r="G4" s="196"/>
      <c r="H4" s="197"/>
      <c r="I4" s="197"/>
      <c r="J4" s="197"/>
      <c r="K4" s="197"/>
      <c r="L4" s="198"/>
      <c r="M4" s="198"/>
      <c r="N4" s="198"/>
      <c r="O4" s="187"/>
    </row>
    <row r="5" spans="1:15" ht="14.25" customHeight="1">
      <c r="C5" s="187"/>
      <c r="D5" s="193">
        <v>2014</v>
      </c>
      <c r="E5" s="194">
        <v>40.6</v>
      </c>
      <c r="F5" s="195"/>
      <c r="G5" s="196"/>
      <c r="H5" s="197"/>
      <c r="I5" s="197"/>
      <c r="J5" s="197"/>
      <c r="K5" s="197"/>
      <c r="L5" s="197"/>
      <c r="M5" s="197"/>
      <c r="N5" s="197"/>
      <c r="O5" s="187"/>
    </row>
    <row r="6" spans="1:15" ht="14.25" customHeight="1">
      <c r="C6" s="187"/>
      <c r="D6" s="193">
        <v>2015</v>
      </c>
      <c r="E6" s="194">
        <v>42.5</v>
      </c>
      <c r="F6" s="195"/>
      <c r="G6" s="196"/>
      <c r="H6" s="197"/>
      <c r="I6" s="197"/>
      <c r="J6" s="197"/>
      <c r="K6" s="197"/>
      <c r="L6" s="197"/>
      <c r="M6" s="197"/>
      <c r="N6" s="197"/>
      <c r="O6" s="187"/>
    </row>
    <row r="7" spans="1:15" ht="14.25" customHeight="1">
      <c r="C7" s="187"/>
      <c r="D7" s="193">
        <v>2016</v>
      </c>
      <c r="E7" s="194">
        <v>39.700000000000003</v>
      </c>
      <c r="F7" s="195"/>
      <c r="G7" s="196"/>
      <c r="H7" s="197"/>
      <c r="I7" s="199"/>
      <c r="J7" s="197"/>
      <c r="K7" s="197"/>
      <c r="L7" s="197"/>
      <c r="M7" s="197"/>
      <c r="N7" s="197"/>
      <c r="O7" s="187"/>
    </row>
    <row r="8" spans="1:15" ht="14.25" customHeight="1">
      <c r="C8" s="187"/>
      <c r="D8" s="193">
        <v>2017</v>
      </c>
      <c r="E8" s="194">
        <v>39.1</v>
      </c>
      <c r="F8" s="195"/>
      <c r="G8" s="196"/>
      <c r="H8" s="197"/>
      <c r="I8" s="199"/>
      <c r="J8" s="197"/>
      <c r="K8" s="197"/>
      <c r="L8" s="197"/>
      <c r="M8" s="197"/>
      <c r="N8" s="197"/>
      <c r="O8" s="187"/>
    </row>
    <row r="9" spans="1:15" ht="14.25" customHeight="1">
      <c r="C9" s="187"/>
      <c r="D9" s="193">
        <v>2018</v>
      </c>
      <c r="E9" s="194">
        <v>33.700000000000003</v>
      </c>
      <c r="F9" s="195"/>
      <c r="G9" s="196"/>
      <c r="H9" s="197"/>
      <c r="I9" s="199"/>
      <c r="J9" s="197"/>
      <c r="K9" s="197"/>
      <c r="L9" s="197"/>
      <c r="M9" s="197"/>
      <c r="N9" s="197"/>
      <c r="O9" s="187"/>
    </row>
    <row r="10" spans="1:15" ht="14.25" customHeight="1">
      <c r="C10" s="187"/>
      <c r="D10" s="193">
        <v>2019</v>
      </c>
      <c r="E10" s="194">
        <v>35.9</v>
      </c>
      <c r="F10" s="200">
        <v>35.9</v>
      </c>
      <c r="G10" s="196"/>
      <c r="H10" s="197"/>
      <c r="I10" s="197"/>
      <c r="J10" s="197"/>
      <c r="K10" s="197"/>
      <c r="L10" s="197"/>
      <c r="M10" s="197"/>
      <c r="N10" s="197"/>
      <c r="O10" s="187"/>
    </row>
    <row r="11" spans="1:15" ht="14.25" customHeight="1">
      <c r="C11" s="187"/>
      <c r="D11" s="193" t="s">
        <v>1</v>
      </c>
      <c r="E11" s="195"/>
      <c r="F11" s="195">
        <v>47.7</v>
      </c>
      <c r="G11" s="201">
        <v>47.240560647601463</v>
      </c>
      <c r="H11" s="197"/>
      <c r="I11" s="199"/>
      <c r="J11" s="197"/>
      <c r="K11" s="197"/>
      <c r="L11" s="197"/>
      <c r="M11" s="197"/>
      <c r="N11" s="197"/>
      <c r="O11" s="187"/>
    </row>
    <row r="12" spans="1:15" ht="14.25" customHeight="1">
      <c r="C12" s="187"/>
      <c r="D12" s="202" t="s">
        <v>237</v>
      </c>
      <c r="E12" s="203"/>
      <c r="F12" s="203">
        <v>50.2</v>
      </c>
      <c r="G12" s="204">
        <v>50.746764222494043</v>
      </c>
      <c r="H12" s="197"/>
      <c r="I12" s="197"/>
      <c r="J12" s="197"/>
      <c r="K12" s="197"/>
      <c r="L12" s="197"/>
      <c r="M12" s="197"/>
      <c r="N12" s="197"/>
      <c r="O12" s="187"/>
    </row>
    <row r="13" spans="1:15" ht="14.25" customHeight="1">
      <c r="C13" s="187"/>
      <c r="D13" s="192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87"/>
    </row>
    <row r="14" spans="1:15" ht="14.25" customHeight="1"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</row>
    <row r="15" spans="1:15" ht="14.25" customHeight="1"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</row>
    <row r="16" spans="1:15" ht="14.25" customHeight="1">
      <c r="C16" s="187"/>
      <c r="D16" s="205"/>
      <c r="E16" s="205"/>
      <c r="F16" s="205"/>
      <c r="G16" s="205"/>
      <c r="H16" s="205"/>
      <c r="I16" s="205"/>
      <c r="J16" s="205"/>
      <c r="K16" s="205"/>
      <c r="L16" s="187"/>
      <c r="M16" s="187"/>
      <c r="N16" s="187"/>
      <c r="O16" s="187"/>
    </row>
    <row r="17" spans="2:11" ht="14.25" customHeight="1">
      <c r="D17" s="206"/>
      <c r="E17" s="207"/>
      <c r="F17" s="207"/>
      <c r="G17" s="207"/>
      <c r="H17" s="207"/>
      <c r="I17" s="207"/>
      <c r="J17" s="208"/>
      <c r="K17" s="208"/>
    </row>
    <row r="18" spans="2:11" ht="14.25" customHeight="1">
      <c r="D18" s="208"/>
      <c r="E18" s="208"/>
      <c r="F18" s="208"/>
      <c r="G18" s="208"/>
      <c r="H18" s="208"/>
      <c r="I18" s="208"/>
      <c r="J18" s="208"/>
      <c r="K18" s="208"/>
    </row>
    <row r="20" spans="2:11" ht="27.75" thickBot="1">
      <c r="B20" s="209" t="s">
        <v>180</v>
      </c>
    </row>
  </sheetData>
  <mergeCells count="1">
    <mergeCell ref="A1:B1"/>
  </mergeCells>
  <hyperlinks>
    <hyperlink ref="A1:B1" location="Turinys!A35" display="↖ atgal į turinį" xr:uid="{0C8C43D0-8E93-4814-AAED-D686B9D9365C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4FA1CC"/>
  </sheetPr>
  <dimension ref="A1:H37"/>
  <sheetViews>
    <sheetView showGridLines="0" showRowColHeaders="0" zoomScaleNormal="100" workbookViewId="0">
      <selection activeCell="C16" sqref="C16"/>
    </sheetView>
  </sheetViews>
  <sheetFormatPr defaultRowHeight="14.25"/>
  <cols>
    <col min="1" max="1" width="9" style="19"/>
    <col min="2" max="2" width="62.375" style="19" customWidth="1"/>
    <col min="3" max="3" width="9.125" style="43" customWidth="1"/>
    <col min="4" max="4" width="9.375" style="43" customWidth="1"/>
    <col min="5" max="7" width="15.375" style="19" customWidth="1"/>
    <col min="8" max="16384" width="9" style="19"/>
  </cols>
  <sheetData>
    <row r="1" spans="1:8">
      <c r="A1" s="525" t="s">
        <v>0</v>
      </c>
      <c r="B1" s="525"/>
      <c r="C1" s="19"/>
      <c r="D1" s="19"/>
    </row>
    <row r="2" spans="1:8" ht="15" thickBot="1">
      <c r="C2" s="19"/>
      <c r="D2" s="19"/>
    </row>
    <row r="3" spans="1:8" ht="15" customHeight="1">
      <c r="B3" s="41" t="s">
        <v>304</v>
      </c>
      <c r="C3" s="19"/>
      <c r="D3" s="526"/>
      <c r="E3" s="528" t="s">
        <v>115</v>
      </c>
      <c r="F3" s="528" t="s">
        <v>177</v>
      </c>
      <c r="G3" s="530" t="s">
        <v>314</v>
      </c>
    </row>
    <row r="4" spans="1:8">
      <c r="B4" s="42"/>
      <c r="C4" s="19"/>
      <c r="D4" s="527"/>
      <c r="E4" s="529"/>
      <c r="F4" s="529"/>
      <c r="G4" s="531"/>
    </row>
    <row r="5" spans="1:8">
      <c r="C5" s="19"/>
      <c r="D5" s="193">
        <v>2017</v>
      </c>
      <c r="E5" s="415">
        <v>-0.7772014613020134</v>
      </c>
      <c r="F5" s="415">
        <v>0.6373073620569597</v>
      </c>
      <c r="G5" s="416">
        <v>0.10655629206401379</v>
      </c>
    </row>
    <row r="6" spans="1:8">
      <c r="C6" s="19"/>
      <c r="D6" s="193">
        <v>2018</v>
      </c>
      <c r="E6" s="415">
        <v>-0.25010777371830994</v>
      </c>
      <c r="F6" s="415">
        <v>1.0920343499416905</v>
      </c>
      <c r="G6" s="416">
        <v>0.31935938874827374</v>
      </c>
    </row>
    <row r="7" spans="1:8">
      <c r="C7" s="19"/>
      <c r="D7" s="193">
        <v>2019</v>
      </c>
      <c r="E7" s="415">
        <v>-2.2564187357438583</v>
      </c>
      <c r="F7" s="415">
        <v>2.0058732108835438</v>
      </c>
      <c r="G7" s="416">
        <v>1.0977425069333036</v>
      </c>
    </row>
    <row r="8" spans="1:8">
      <c r="C8" s="19"/>
      <c r="D8" s="193" t="s">
        <v>1</v>
      </c>
      <c r="E8" s="415">
        <v>-10.331763403948459</v>
      </c>
      <c r="F8" s="415">
        <v>2.69408518585738</v>
      </c>
      <c r="G8" s="416">
        <v>1.5683704924574517</v>
      </c>
    </row>
    <row r="9" spans="1:8">
      <c r="C9" s="19"/>
      <c r="D9" s="202" t="s">
        <v>237</v>
      </c>
      <c r="E9" s="417">
        <v>-8.0436246630882753</v>
      </c>
      <c r="F9" s="417">
        <v>2.6207113910034256</v>
      </c>
      <c r="G9" s="418">
        <v>1.4307690682411192</v>
      </c>
    </row>
    <row r="10" spans="1:8">
      <c r="C10" s="19"/>
    </row>
    <row r="11" spans="1:8">
      <c r="C11" s="11"/>
      <c r="D11" s="44"/>
      <c r="E11" s="11"/>
      <c r="F11" s="11"/>
      <c r="G11" s="11"/>
      <c r="H11" s="11"/>
    </row>
    <row r="12" spans="1:8">
      <c r="C12" s="11"/>
      <c r="D12" s="44"/>
      <c r="E12" s="11"/>
      <c r="F12" s="11"/>
      <c r="G12" s="11"/>
      <c r="H12" s="11"/>
    </row>
    <row r="13" spans="1:8">
      <c r="C13" s="11"/>
      <c r="D13" s="11"/>
      <c r="E13" s="11"/>
      <c r="F13" s="11"/>
      <c r="G13" s="11"/>
      <c r="H13" s="11"/>
    </row>
    <row r="14" spans="1:8">
      <c r="C14" s="19"/>
      <c r="D14" s="19"/>
    </row>
    <row r="15" spans="1:8">
      <c r="C15" s="19"/>
      <c r="D15" s="19"/>
    </row>
    <row r="16" spans="1:8">
      <c r="C16" s="19"/>
      <c r="D16" s="19"/>
    </row>
    <row r="17" spans="2:4">
      <c r="C17" s="19"/>
      <c r="D17" s="19"/>
    </row>
    <row r="18" spans="2:4">
      <c r="C18" s="19"/>
      <c r="D18" s="19"/>
    </row>
    <row r="19" spans="2:4">
      <c r="C19" s="19"/>
      <c r="D19" s="19"/>
    </row>
    <row r="20" spans="2:4">
      <c r="C20" s="19"/>
      <c r="D20" s="19"/>
    </row>
    <row r="21" spans="2:4" ht="15.75" customHeight="1">
      <c r="B21" s="82" t="s">
        <v>116</v>
      </c>
      <c r="C21" s="19"/>
      <c r="D21" s="19"/>
    </row>
    <row r="22" spans="2:4">
      <c r="C22" s="19"/>
      <c r="D22" s="19"/>
    </row>
    <row r="23" spans="2:4" ht="15" thickBot="1">
      <c r="B23" s="167" t="s">
        <v>179</v>
      </c>
    </row>
    <row r="28" spans="2:4">
      <c r="C28" s="19"/>
      <c r="D28" s="19"/>
    </row>
    <row r="29" spans="2:4">
      <c r="C29" s="19"/>
      <c r="D29" s="19"/>
    </row>
    <row r="30" spans="2:4">
      <c r="C30" s="19"/>
      <c r="D30" s="19"/>
    </row>
    <row r="31" spans="2:4">
      <c r="C31" s="19"/>
      <c r="D31" s="19"/>
    </row>
    <row r="32" spans="2:4">
      <c r="C32" s="19"/>
      <c r="D32" s="19"/>
    </row>
    <row r="33" spans="3:4">
      <c r="C33" s="19"/>
      <c r="D33" s="19"/>
    </row>
    <row r="34" spans="3:4">
      <c r="C34" s="19"/>
      <c r="D34" s="19"/>
    </row>
    <row r="35" spans="3:4">
      <c r="C35" s="19"/>
      <c r="D35" s="19"/>
    </row>
    <row r="36" spans="3:4">
      <c r="C36" s="19"/>
      <c r="D36" s="19"/>
    </row>
    <row r="37" spans="3:4">
      <c r="C37" s="19"/>
      <c r="D37" s="19"/>
    </row>
  </sheetData>
  <mergeCells count="5">
    <mergeCell ref="A1:B1"/>
    <mergeCell ref="D3:D4"/>
    <mergeCell ref="E3:E4"/>
    <mergeCell ref="F3:F4"/>
    <mergeCell ref="G3:G4"/>
  </mergeCells>
  <hyperlinks>
    <hyperlink ref="A1:B1" location="Turinys!A34" display="↖ atgal į turinį" xr:uid="{00000000-0004-0000-18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27AE-0E62-4311-8381-C4D817CF30C0}">
  <sheetPr>
    <tabColor theme="7" tint="-9.9978637043366805E-2"/>
  </sheetPr>
  <dimension ref="A1:H23"/>
  <sheetViews>
    <sheetView showGridLines="0" showRowColHeaders="0" workbookViewId="0">
      <selection sqref="A1:B1"/>
    </sheetView>
  </sheetViews>
  <sheetFormatPr defaultRowHeight="14.25"/>
  <cols>
    <col min="1" max="1" width="9" style="19"/>
    <col min="2" max="2" width="67.625" style="19" customWidth="1"/>
    <col min="3" max="5" width="9" style="19"/>
    <col min="6" max="6" width="9.5" style="19" bestFit="1" customWidth="1"/>
    <col min="7" max="7" width="10.375" style="19" bestFit="1" customWidth="1"/>
    <col min="8" max="8" width="25.75" style="19" customWidth="1"/>
    <col min="9" max="16384" width="9" style="19"/>
  </cols>
  <sheetData>
    <row r="1" spans="1:8">
      <c r="A1" s="525" t="s">
        <v>0</v>
      </c>
      <c r="B1" s="525"/>
    </row>
    <row r="2" spans="1:8" ht="15" thickBot="1"/>
    <row r="3" spans="1:8" ht="29.25">
      <c r="B3" s="281" t="s">
        <v>364</v>
      </c>
      <c r="D3" s="83"/>
      <c r="E3" s="84" t="s">
        <v>182</v>
      </c>
      <c r="F3" s="84" t="s">
        <v>360</v>
      </c>
      <c r="G3" s="84" t="s">
        <v>361</v>
      </c>
      <c r="H3" s="85" t="s">
        <v>362</v>
      </c>
    </row>
    <row r="4" spans="1:8">
      <c r="B4" s="42"/>
      <c r="D4" s="86">
        <v>1</v>
      </c>
      <c r="E4" s="87">
        <v>8.5916503524867599E-2</v>
      </c>
      <c r="F4" s="87">
        <v>-6.6207019004860895E-2</v>
      </c>
      <c r="G4" s="87">
        <v>0.18048779206968199</v>
      </c>
      <c r="H4" s="88">
        <v>-0.24669481107454289</v>
      </c>
    </row>
    <row r="5" spans="1:8">
      <c r="D5" s="86">
        <v>2</v>
      </c>
      <c r="E5" s="87">
        <v>8.8209482440846504E-2</v>
      </c>
      <c r="F5" s="87">
        <v>-3.6359814561015398E-2</v>
      </c>
      <c r="G5" s="87">
        <v>0.185306615004666</v>
      </c>
      <c r="H5" s="88">
        <v>-0.22166642956568139</v>
      </c>
    </row>
    <row r="6" spans="1:8">
      <c r="D6" s="86">
        <v>3</v>
      </c>
      <c r="E6" s="87">
        <v>0.25496560809646202</v>
      </c>
      <c r="F6" s="87">
        <v>0.101791260336716</v>
      </c>
      <c r="G6" s="87">
        <v>0.36488751163780297</v>
      </c>
      <c r="H6" s="88">
        <v>-0.26309625130108699</v>
      </c>
    </row>
    <row r="7" spans="1:8">
      <c r="D7" s="86">
        <v>4</v>
      </c>
      <c r="E7" s="87">
        <v>0.20469472526652299</v>
      </c>
      <c r="F7" s="87">
        <v>4.4284050555136803E-2</v>
      </c>
      <c r="G7" s="87">
        <v>0.30377322831859199</v>
      </c>
      <c r="H7" s="88">
        <v>-0.2594891777634552</v>
      </c>
    </row>
    <row r="8" spans="1:8">
      <c r="D8" s="86">
        <v>5</v>
      </c>
      <c r="E8" s="87">
        <v>9.6972945128382004E-2</v>
      </c>
      <c r="F8" s="87">
        <v>-3.09615636260499E-2</v>
      </c>
      <c r="G8" s="87">
        <v>0.198347494934518</v>
      </c>
      <c r="H8" s="88">
        <v>-0.22930905856056791</v>
      </c>
    </row>
    <row r="9" spans="1:8">
      <c r="D9" s="86">
        <v>6</v>
      </c>
      <c r="E9" s="87">
        <v>4.7970320073581901E-2</v>
      </c>
      <c r="F9" s="87">
        <v>-4.1845890268939E-2</v>
      </c>
      <c r="G9" s="87">
        <v>0.11980179791309099</v>
      </c>
      <c r="H9" s="88">
        <v>-0.16164768818202999</v>
      </c>
    </row>
    <row r="10" spans="1:8">
      <c r="D10" s="86">
        <v>7</v>
      </c>
      <c r="E10" s="87">
        <v>-5.3033427119356803E-2</v>
      </c>
      <c r="F10" s="87">
        <v>-0.12535217449634201</v>
      </c>
      <c r="G10" s="87">
        <v>1.5648231271404401E-2</v>
      </c>
      <c r="H10" s="88">
        <v>-0.14100040576774642</v>
      </c>
    </row>
    <row r="11" spans="1:8">
      <c r="D11" s="86">
        <v>8</v>
      </c>
      <c r="E11" s="87">
        <v>-4.8625680401364703E-2</v>
      </c>
      <c r="F11" s="87">
        <v>-0.109902028469253</v>
      </c>
      <c r="G11" s="87">
        <v>3.3219691562599699E-2</v>
      </c>
      <c r="H11" s="88">
        <v>-0.14312172003185269</v>
      </c>
    </row>
    <row r="12" spans="1:8">
      <c r="D12" s="86">
        <v>9</v>
      </c>
      <c r="E12" s="87">
        <v>-5.0464358242595098E-2</v>
      </c>
      <c r="F12" s="87">
        <v>-0.12945233773126799</v>
      </c>
      <c r="G12" s="87">
        <v>2.25079956179914E-2</v>
      </c>
      <c r="H12" s="88">
        <v>-0.1519603333492594</v>
      </c>
    </row>
    <row r="13" spans="1:8">
      <c r="D13" s="86">
        <v>10</v>
      </c>
      <c r="E13" s="87">
        <v>-3.6529491616219802E-2</v>
      </c>
      <c r="F13" s="87">
        <v>-8.4508729674621294E-2</v>
      </c>
      <c r="G13" s="87">
        <v>1.00803855308929E-2</v>
      </c>
      <c r="H13" s="88">
        <v>-9.458911520551419E-2</v>
      </c>
    </row>
    <row r="14" spans="1:8">
      <c r="D14" s="86">
        <v>11</v>
      </c>
      <c r="E14" s="87">
        <v>-1.8048825594880701E-3</v>
      </c>
      <c r="F14" s="87">
        <v>-3.9660012371309603E-2</v>
      </c>
      <c r="G14" s="87">
        <v>4.8488982408238297E-2</v>
      </c>
      <c r="H14" s="88">
        <v>-8.8148994779547907E-2</v>
      </c>
    </row>
    <row r="15" spans="1:8">
      <c r="D15" s="86">
        <v>12</v>
      </c>
      <c r="E15" s="87">
        <v>-7.0189125853613301E-3</v>
      </c>
      <c r="F15" s="87">
        <v>-4.7844207906912503E-2</v>
      </c>
      <c r="G15" s="87">
        <v>2.6890038049247299E-2</v>
      </c>
      <c r="H15" s="88">
        <v>-7.4734245956159795E-2</v>
      </c>
    </row>
    <row r="16" spans="1:8">
      <c r="D16" s="86">
        <v>13</v>
      </c>
      <c r="E16" s="87">
        <v>1.44114615762309E-2</v>
      </c>
      <c r="F16" s="87">
        <v>-1.88978354929157E-2</v>
      </c>
      <c r="G16" s="87">
        <v>5.0586380874579499E-2</v>
      </c>
      <c r="H16" s="88">
        <v>-6.9484216367495202E-2</v>
      </c>
    </row>
    <row r="17" spans="2:8">
      <c r="D17" s="86">
        <v>14</v>
      </c>
      <c r="E17" s="87">
        <v>1.1383501254213099E-2</v>
      </c>
      <c r="F17" s="87">
        <v>-1.4120355842226999E-2</v>
      </c>
      <c r="G17" s="87">
        <v>3.6437705575264899E-2</v>
      </c>
      <c r="H17" s="88">
        <v>-5.0558061417491897E-2</v>
      </c>
    </row>
    <row r="18" spans="2:8">
      <c r="D18" s="86">
        <v>15</v>
      </c>
      <c r="E18" s="87">
        <v>2.1209240289249698E-3</v>
      </c>
      <c r="F18" s="87">
        <v>-3.0867859995274902E-2</v>
      </c>
      <c r="G18" s="87">
        <v>3.02315752360241E-2</v>
      </c>
      <c r="H18" s="88">
        <v>-6.1099435231299001E-2</v>
      </c>
    </row>
    <row r="19" spans="2:8">
      <c r="D19" s="86">
        <v>16</v>
      </c>
      <c r="E19" s="87">
        <v>9.4180593699725694E-3</v>
      </c>
      <c r="F19" s="87">
        <v>-9.1831535494470897E-3</v>
      </c>
      <c r="G19" s="87">
        <v>2.726197606815E-2</v>
      </c>
      <c r="H19" s="88">
        <v>-3.6445129617597091E-2</v>
      </c>
    </row>
    <row r="20" spans="2:8" ht="15" thickBot="1">
      <c r="B20" s="167" t="s">
        <v>168</v>
      </c>
      <c r="D20" s="86">
        <v>17</v>
      </c>
      <c r="E20" s="87">
        <v>-4.4885745199656898E-3</v>
      </c>
      <c r="F20" s="87">
        <v>-2.2951035501104802E-2</v>
      </c>
      <c r="G20" s="87">
        <v>1.4932810639028401E-2</v>
      </c>
      <c r="H20" s="88">
        <v>-3.7883846140133202E-2</v>
      </c>
    </row>
    <row r="21" spans="2:8">
      <c r="D21" s="86">
        <v>18</v>
      </c>
      <c r="E21" s="87">
        <v>-2.0824076587230302E-3</v>
      </c>
      <c r="F21" s="87">
        <v>-1.6266644420042099E-2</v>
      </c>
      <c r="G21" s="87">
        <v>1.06612071943099E-2</v>
      </c>
      <c r="H21" s="88">
        <v>-2.6927851614351999E-2</v>
      </c>
    </row>
    <row r="22" spans="2:8">
      <c r="D22" s="86">
        <v>19</v>
      </c>
      <c r="E22" s="87">
        <v>3.8347117733566598E-4</v>
      </c>
      <c r="F22" s="87">
        <v>-1.33287858549267E-2</v>
      </c>
      <c r="G22" s="87">
        <v>1.65072773271372E-2</v>
      </c>
      <c r="H22" s="88">
        <v>-2.9836063182063902E-2</v>
      </c>
    </row>
    <row r="23" spans="2:8">
      <c r="D23" s="89">
        <v>20</v>
      </c>
      <c r="E23" s="90">
        <v>-4.8811072438047897E-3</v>
      </c>
      <c r="F23" s="90">
        <v>-1.5475019668005499E-2</v>
      </c>
      <c r="G23" s="90">
        <v>4.3709342153647702E-3</v>
      </c>
      <c r="H23" s="91">
        <v>-1.9845953883370269E-2</v>
      </c>
    </row>
  </sheetData>
  <mergeCells count="1">
    <mergeCell ref="A1:B1"/>
  </mergeCells>
  <hyperlinks>
    <hyperlink ref="A1:B1" location="Turinys!A34" display="↖ atgal į turinį" xr:uid="{4EC4AAE7-6351-4575-82B9-21CDFAB8A09C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53BB8-6ABB-4BBC-B0DB-9858FDE676F7}">
  <sheetPr>
    <tabColor theme="8" tint="0.59999389629810485"/>
  </sheetPr>
  <dimension ref="A1:H23"/>
  <sheetViews>
    <sheetView showGridLines="0" showRowColHeaders="0" workbookViewId="0">
      <selection sqref="A1:B1"/>
    </sheetView>
  </sheetViews>
  <sheetFormatPr defaultRowHeight="14.25"/>
  <cols>
    <col min="1" max="1" width="9" style="19"/>
    <col min="2" max="2" width="67.625" style="19" customWidth="1"/>
    <col min="3" max="4" width="9" style="19"/>
    <col min="5" max="5" width="16.875" style="19" customWidth="1"/>
    <col min="6" max="6" width="9.5" style="19" bestFit="1" customWidth="1"/>
    <col min="7" max="7" width="10.375" style="19" bestFit="1" customWidth="1"/>
    <col min="8" max="8" width="25.875" style="19" customWidth="1"/>
    <col min="9" max="16384" width="9" style="19"/>
  </cols>
  <sheetData>
    <row r="1" spans="1:8">
      <c r="A1" s="525" t="s">
        <v>0</v>
      </c>
      <c r="B1" s="525"/>
    </row>
    <row r="2" spans="1:8" ht="15" thickBot="1"/>
    <row r="3" spans="1:8" ht="29.25">
      <c r="B3" s="281" t="s">
        <v>363</v>
      </c>
      <c r="D3" s="83"/>
      <c r="E3" s="84" t="s">
        <v>183</v>
      </c>
      <c r="F3" s="84" t="s">
        <v>360</v>
      </c>
      <c r="G3" s="84" t="s">
        <v>361</v>
      </c>
      <c r="H3" s="386" t="s">
        <v>362</v>
      </c>
    </row>
    <row r="4" spans="1:8">
      <c r="D4" s="86">
        <v>1</v>
      </c>
      <c r="E4" s="87">
        <v>8.5916503524867599E-2</v>
      </c>
      <c r="F4" s="87">
        <v>-4.6598567141015498E-2</v>
      </c>
      <c r="G4" s="87">
        <v>0.212799602843077</v>
      </c>
      <c r="H4" s="88">
        <v>-0.25939816998409249</v>
      </c>
    </row>
    <row r="5" spans="1:8">
      <c r="D5" s="86">
        <v>2</v>
      </c>
      <c r="E5" s="87">
        <v>0.17412598596571399</v>
      </c>
      <c r="F5" s="87">
        <v>-5.2346182886867203E-2</v>
      </c>
      <c r="G5" s="87">
        <v>0.32190912236645802</v>
      </c>
      <c r="H5" s="88">
        <v>-0.37425530525332523</v>
      </c>
    </row>
    <row r="6" spans="1:8">
      <c r="D6" s="86">
        <v>3</v>
      </c>
      <c r="E6" s="87">
        <v>0.42909159406217601</v>
      </c>
      <c r="F6" s="87">
        <v>0.163228881883236</v>
      </c>
      <c r="G6" s="87">
        <v>0.60085698866037396</v>
      </c>
      <c r="H6" s="88">
        <v>-0.43762810677713793</v>
      </c>
    </row>
    <row r="7" spans="1:8">
      <c r="D7" s="86">
        <v>4</v>
      </c>
      <c r="E7" s="87">
        <v>0.633786319328699</v>
      </c>
      <c r="F7" s="87">
        <v>0.267975452585198</v>
      </c>
      <c r="G7" s="87">
        <v>0.88094900795189202</v>
      </c>
      <c r="H7" s="88">
        <v>-0.61297355536669396</v>
      </c>
    </row>
    <row r="8" spans="1:8">
      <c r="D8" s="86">
        <v>5</v>
      </c>
      <c r="E8" s="87">
        <v>0.73075926445708095</v>
      </c>
      <c r="F8" s="87">
        <v>0.32045077106372899</v>
      </c>
      <c r="G8" s="87">
        <v>1.0200337394551899</v>
      </c>
      <c r="H8" s="88">
        <v>-0.69958296839146095</v>
      </c>
    </row>
    <row r="9" spans="1:8">
      <c r="D9" s="86">
        <v>6</v>
      </c>
      <c r="E9" s="87">
        <v>0.77872958453066299</v>
      </c>
      <c r="F9" s="87">
        <v>0.34351119552800102</v>
      </c>
      <c r="G9" s="87">
        <v>1.0447674077131199</v>
      </c>
      <c r="H9" s="88">
        <v>-0.70125621218511891</v>
      </c>
    </row>
    <row r="10" spans="1:8">
      <c r="D10" s="86">
        <v>7</v>
      </c>
      <c r="E10" s="87">
        <v>0.725696157411306</v>
      </c>
      <c r="F10" s="87">
        <v>0.29824934824365501</v>
      </c>
      <c r="G10" s="87">
        <v>0.99068463256179995</v>
      </c>
      <c r="H10" s="88">
        <v>-0.69243528431814494</v>
      </c>
    </row>
    <row r="11" spans="1:8">
      <c r="D11" s="86">
        <v>8</v>
      </c>
      <c r="E11" s="87">
        <v>0.67707047700994205</v>
      </c>
      <c r="F11" s="87">
        <v>0.27566813984007099</v>
      </c>
      <c r="G11" s="87">
        <v>0.89472045664769595</v>
      </c>
      <c r="H11" s="88">
        <v>-0.61905231680762496</v>
      </c>
    </row>
    <row r="12" spans="1:8">
      <c r="D12" s="86">
        <v>9</v>
      </c>
      <c r="E12" s="87">
        <v>0.62660611876734595</v>
      </c>
      <c r="F12" s="87">
        <v>0.26172489075675798</v>
      </c>
      <c r="G12" s="87">
        <v>0.85077471398175297</v>
      </c>
      <c r="H12" s="88">
        <v>-0.589049823224995</v>
      </c>
    </row>
    <row r="13" spans="1:8">
      <c r="D13" s="86">
        <v>10</v>
      </c>
      <c r="E13" s="87">
        <v>0.59007662715112696</v>
      </c>
      <c r="F13" s="87">
        <v>0.222053797249715</v>
      </c>
      <c r="G13" s="87">
        <v>0.79860887853151896</v>
      </c>
      <c r="H13" s="88">
        <v>-0.57655508128180399</v>
      </c>
    </row>
    <row r="14" spans="1:8">
      <c r="D14" s="86">
        <v>11</v>
      </c>
      <c r="E14" s="87">
        <v>0.588271744591639</v>
      </c>
      <c r="F14" s="87">
        <v>0.25401366936029401</v>
      </c>
      <c r="G14" s="87">
        <v>0.80285727115083405</v>
      </c>
      <c r="H14" s="88">
        <v>-0.54884360179054004</v>
      </c>
    </row>
    <row r="15" spans="1:8">
      <c r="D15" s="86">
        <v>12</v>
      </c>
      <c r="E15" s="87">
        <v>0.58125283200627698</v>
      </c>
      <c r="F15" s="87">
        <v>0.26248100408896002</v>
      </c>
      <c r="G15" s="87">
        <v>0.80577012463297304</v>
      </c>
      <c r="H15" s="88">
        <v>-0.54328912054401302</v>
      </c>
    </row>
    <row r="16" spans="1:8">
      <c r="D16" s="86">
        <v>13</v>
      </c>
      <c r="E16" s="87">
        <v>0.59566429358250805</v>
      </c>
      <c r="F16" s="87">
        <v>0.28190122839774501</v>
      </c>
      <c r="G16" s="87">
        <v>0.83874187895008601</v>
      </c>
      <c r="H16" s="88">
        <v>-0.556840650552341</v>
      </c>
    </row>
    <row r="17" spans="2:8">
      <c r="D17" s="86">
        <v>14</v>
      </c>
      <c r="E17" s="87">
        <v>0.607047794836721</v>
      </c>
      <c r="F17" s="87">
        <v>0.28084297834087202</v>
      </c>
      <c r="G17" s="87">
        <v>0.84223258763847197</v>
      </c>
      <c r="H17" s="88">
        <v>-0.56138960929759996</v>
      </c>
    </row>
    <row r="18" spans="2:8">
      <c r="D18" s="86">
        <v>15</v>
      </c>
      <c r="E18" s="87">
        <v>0.60916871886564605</v>
      </c>
      <c r="F18" s="87">
        <v>0.27231943884890297</v>
      </c>
      <c r="G18" s="87">
        <v>0.83329432069843301</v>
      </c>
      <c r="H18" s="88">
        <v>-0.56097488184953004</v>
      </c>
    </row>
    <row r="19" spans="2:8">
      <c r="D19" s="86">
        <v>16</v>
      </c>
      <c r="E19" s="87">
        <v>0.61858677823561903</v>
      </c>
      <c r="F19" s="87">
        <v>0.28374065558456202</v>
      </c>
      <c r="G19" s="87">
        <v>0.82287993508017498</v>
      </c>
      <c r="H19" s="88">
        <v>-0.53913927949561291</v>
      </c>
    </row>
    <row r="20" spans="2:8">
      <c r="D20" s="86">
        <v>17</v>
      </c>
      <c r="E20" s="87">
        <v>0.61409820371565305</v>
      </c>
      <c r="F20" s="87">
        <v>0.27930187752909802</v>
      </c>
      <c r="G20" s="87">
        <v>0.80978797452618601</v>
      </c>
      <c r="H20" s="88">
        <v>-0.53048609699708793</v>
      </c>
    </row>
    <row r="21" spans="2:8">
      <c r="D21" s="86">
        <v>18</v>
      </c>
      <c r="E21" s="87">
        <v>0.61201579605693002</v>
      </c>
      <c r="F21" s="87">
        <v>0.26099069087871202</v>
      </c>
      <c r="G21" s="87">
        <v>0.80911502180181005</v>
      </c>
      <c r="H21" s="88">
        <v>-0.54812433092309809</v>
      </c>
    </row>
    <row r="22" spans="2:8" ht="15" thickBot="1">
      <c r="B22" s="167" t="s">
        <v>168</v>
      </c>
      <c r="D22" s="86">
        <v>19</v>
      </c>
      <c r="E22" s="87">
        <v>0.61239926723426596</v>
      </c>
      <c r="F22" s="87">
        <v>0.28165343499533901</v>
      </c>
      <c r="G22" s="87">
        <v>0.81727497766103796</v>
      </c>
      <c r="H22" s="88">
        <v>-0.53562154266569895</v>
      </c>
    </row>
    <row r="23" spans="2:8">
      <c r="D23" s="89">
        <v>20</v>
      </c>
      <c r="E23" s="90">
        <v>0.60751815999046099</v>
      </c>
      <c r="F23" s="90">
        <v>0.27623047364404102</v>
      </c>
      <c r="G23" s="90">
        <v>0.81193651866174998</v>
      </c>
      <c r="H23" s="91">
        <v>-0.53570604501770891</v>
      </c>
    </row>
  </sheetData>
  <mergeCells count="1">
    <mergeCell ref="A1:B1"/>
  </mergeCells>
  <hyperlinks>
    <hyperlink ref="A1:B1" location="Turinys!A34" display="↖ atgal į turinį" xr:uid="{5370CAE5-30C6-4859-9A0A-8858A79448AD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4FA1CC"/>
  </sheetPr>
  <dimension ref="A1:I14"/>
  <sheetViews>
    <sheetView showGridLines="0" showRowColHeaders="0" zoomScaleNormal="100" workbookViewId="0">
      <selection sqref="A1:B1"/>
    </sheetView>
  </sheetViews>
  <sheetFormatPr defaultRowHeight="14.25"/>
  <cols>
    <col min="1" max="1" width="6.625" style="19" customWidth="1"/>
    <col min="2" max="2" width="41.5" style="19" customWidth="1"/>
    <col min="3" max="4" width="11.125" style="19" customWidth="1"/>
    <col min="5" max="16384" width="9" style="19"/>
  </cols>
  <sheetData>
    <row r="1" spans="1:9">
      <c r="A1" s="532" t="s">
        <v>0</v>
      </c>
      <c r="B1" s="532"/>
      <c r="C1" s="45"/>
      <c r="D1" s="45"/>
    </row>
    <row r="2" spans="1:9" ht="15" thickBot="1"/>
    <row r="3" spans="1:9">
      <c r="B3" s="533" t="s">
        <v>278</v>
      </c>
      <c r="C3" s="533"/>
      <c r="D3" s="533"/>
    </row>
    <row r="4" spans="1:9">
      <c r="B4" s="7"/>
      <c r="C4" s="7"/>
      <c r="D4" s="7"/>
    </row>
    <row r="5" spans="1:9">
      <c r="A5" s="1"/>
      <c r="B5" s="73" t="s">
        <v>21</v>
      </c>
      <c r="C5" s="64">
        <v>2020</v>
      </c>
      <c r="D5" s="69">
        <v>2021</v>
      </c>
    </row>
    <row r="6" spans="1:9">
      <c r="A6" s="1"/>
      <c r="B6" s="65" t="s">
        <v>22</v>
      </c>
      <c r="C6" s="94" t="s">
        <v>200</v>
      </c>
      <c r="D6" s="94" t="s">
        <v>200</v>
      </c>
      <c r="F6" s="8"/>
      <c r="G6" s="8"/>
      <c r="H6" s="8"/>
      <c r="I6" s="8"/>
    </row>
    <row r="7" spans="1:9">
      <c r="A7" s="1"/>
      <c r="B7" s="46" t="s">
        <v>24</v>
      </c>
      <c r="C7" s="66" t="s">
        <v>201</v>
      </c>
      <c r="D7" s="66" t="s">
        <v>201</v>
      </c>
      <c r="F7" s="8"/>
      <c r="G7" s="8"/>
      <c r="H7" s="8"/>
      <c r="I7" s="8"/>
    </row>
    <row r="8" spans="1:9">
      <c r="A8" s="1"/>
      <c r="B8" s="20" t="s">
        <v>25</v>
      </c>
      <c r="C8" s="67"/>
      <c r="D8" s="67"/>
    </row>
    <row r="9" spans="1:9">
      <c r="A9" s="1"/>
      <c r="B9" s="20" t="s">
        <v>26</v>
      </c>
      <c r="C9" s="68" t="s">
        <v>23</v>
      </c>
      <c r="D9" s="68" t="s">
        <v>23</v>
      </c>
    </row>
    <row r="10" spans="1:9">
      <c r="A10" s="1"/>
      <c r="B10" s="46" t="s">
        <v>155</v>
      </c>
      <c r="C10" s="70" t="s">
        <v>199</v>
      </c>
      <c r="D10" s="70" t="s">
        <v>23</v>
      </c>
    </row>
    <row r="11" spans="1:9">
      <c r="A11" s="1"/>
      <c r="B11" s="71" t="s">
        <v>359</v>
      </c>
      <c r="C11" s="72" t="s">
        <v>154</v>
      </c>
      <c r="D11" s="72" t="s">
        <v>154</v>
      </c>
    </row>
    <row r="12" spans="1:9" ht="16.5" customHeight="1">
      <c r="B12" s="534" t="s">
        <v>178</v>
      </c>
      <c r="C12" s="534"/>
      <c r="D12" s="534"/>
    </row>
    <row r="13" spans="1:9" ht="46.5" customHeight="1">
      <c r="B13" s="536" t="s">
        <v>209</v>
      </c>
      <c r="C13" s="536"/>
      <c r="D13" s="536"/>
    </row>
    <row r="14" spans="1:9" ht="15" thickBot="1">
      <c r="B14" s="535" t="s">
        <v>168</v>
      </c>
      <c r="C14" s="535"/>
      <c r="D14" s="535"/>
    </row>
  </sheetData>
  <mergeCells count="5">
    <mergeCell ref="A1:B1"/>
    <mergeCell ref="B3:D3"/>
    <mergeCell ref="B12:D12"/>
    <mergeCell ref="B14:D14"/>
    <mergeCell ref="B13:D13"/>
  </mergeCells>
  <hyperlinks>
    <hyperlink ref="A1" location="Turinys!A1" display="↖ atgal į turinį" xr:uid="{00000000-0004-0000-1400-000000000000}"/>
    <hyperlink ref="A1:B1" location="Turinys!A37" display="↖ atgal į turinį" xr:uid="{00000000-0004-0000-1400-000001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3A7C-A3C0-49FD-AB57-288730AB048C}">
  <sheetPr>
    <tabColor rgb="FF47ABD9"/>
  </sheetPr>
  <dimension ref="A1:AD37"/>
  <sheetViews>
    <sheetView showGridLines="0" showRowColHeaders="0" zoomScale="90" zoomScaleNormal="90" workbookViewId="0">
      <selection sqref="A1:B1"/>
    </sheetView>
  </sheetViews>
  <sheetFormatPr defaultColWidth="8.75" defaultRowHeight="14.25"/>
  <cols>
    <col min="1" max="1" width="6.625" style="258" customWidth="1"/>
    <col min="2" max="13" width="8.75" style="258"/>
    <col min="14" max="14" width="31.75" style="258" bestFit="1" customWidth="1"/>
    <col min="15" max="28" width="4.5" style="258" bestFit="1" customWidth="1"/>
    <col min="29" max="30" width="5.75" style="258" bestFit="1" customWidth="1"/>
    <col min="31" max="16384" width="8.75" style="258"/>
  </cols>
  <sheetData>
    <row r="1" spans="1:30" s="250" customFormat="1">
      <c r="A1" s="525" t="s">
        <v>0</v>
      </c>
      <c r="B1" s="525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T1" s="252"/>
    </row>
    <row r="2" spans="1:30" s="253" customFormat="1" ht="15" thickBot="1">
      <c r="A2" s="224"/>
      <c r="B2" s="224"/>
      <c r="M2" s="254"/>
      <c r="N2" s="254"/>
      <c r="O2" s="254"/>
    </row>
    <row r="3" spans="1:30" s="256" customFormat="1" ht="15">
      <c r="A3" s="255"/>
      <c r="B3" s="537" t="s">
        <v>280</v>
      </c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257"/>
      <c r="N3" s="420"/>
      <c r="O3" s="421">
        <v>2006</v>
      </c>
      <c r="P3" s="421">
        <v>2007</v>
      </c>
      <c r="Q3" s="421">
        <v>2008</v>
      </c>
      <c r="R3" s="421">
        <v>2009</v>
      </c>
      <c r="S3" s="421">
        <v>2010</v>
      </c>
      <c r="T3" s="421">
        <v>2011</v>
      </c>
      <c r="U3" s="421">
        <v>2012</v>
      </c>
      <c r="V3" s="421">
        <v>2013</v>
      </c>
      <c r="W3" s="421">
        <v>2014</v>
      </c>
      <c r="X3" s="421">
        <v>2015</v>
      </c>
      <c r="Y3" s="421">
        <v>2016</v>
      </c>
      <c r="Z3" s="421">
        <v>2017</v>
      </c>
      <c r="AA3" s="421">
        <v>2018</v>
      </c>
      <c r="AB3" s="421">
        <v>2019</v>
      </c>
      <c r="AC3" s="421" t="s">
        <v>1</v>
      </c>
      <c r="AD3" s="422" t="s">
        <v>237</v>
      </c>
    </row>
    <row r="4" spans="1:30">
      <c r="N4" s="423" t="s">
        <v>30</v>
      </c>
      <c r="O4" s="424">
        <v>7.3220994293758723</v>
      </c>
      <c r="P4" s="424">
        <v>13.226629413768155</v>
      </c>
      <c r="Q4" s="424">
        <v>10.954587861860009</v>
      </c>
      <c r="R4" s="424">
        <v>-7.8959137028135835</v>
      </c>
      <c r="S4" s="425">
        <v>-8.0802701247933317</v>
      </c>
      <c r="T4" s="425">
        <v>-4.5450523645518048</v>
      </c>
      <c r="U4" s="425">
        <v>-2.7609976723599439</v>
      </c>
      <c r="V4" s="425">
        <v>-1.1368787422315063</v>
      </c>
      <c r="W4" s="425">
        <v>0.29026381405048429</v>
      </c>
      <c r="X4" s="425">
        <v>0.13141539269450053</v>
      </c>
      <c r="Y4" s="425">
        <v>0.38510289013495846</v>
      </c>
      <c r="Z4" s="425">
        <v>2.109927257698696</v>
      </c>
      <c r="AA4" s="425">
        <v>2.9863507246816745</v>
      </c>
      <c r="AB4" s="425">
        <v>3.9299145778919353</v>
      </c>
      <c r="AC4" s="425">
        <v>-0.57481722200548591</v>
      </c>
      <c r="AD4" s="426">
        <v>-0.35139729294006994</v>
      </c>
    </row>
    <row r="5" spans="1:30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N5" s="427" t="s">
        <v>234</v>
      </c>
      <c r="O5" s="428"/>
      <c r="P5" s="428">
        <v>-2.365268770893695</v>
      </c>
      <c r="Q5" s="428">
        <v>-2.4410920686243376</v>
      </c>
      <c r="R5" s="428">
        <v>2.3726248771753493</v>
      </c>
      <c r="S5" s="428">
        <v>2.7622174404644064</v>
      </c>
      <c r="T5" s="428">
        <v>0.55081736462588005</v>
      </c>
      <c r="U5" s="428">
        <v>1.0187006800101308</v>
      </c>
      <c r="V5" s="428">
        <v>1.1139679598150589</v>
      </c>
      <c r="W5" s="428">
        <v>6.632679590635937E-2</v>
      </c>
      <c r="X5" s="428">
        <v>0.3641389665777115</v>
      </c>
      <c r="Y5" s="428">
        <v>0.27318664939568738</v>
      </c>
      <c r="Z5" s="428">
        <v>-0.52134840745181121</v>
      </c>
      <c r="AA5" s="428">
        <v>-0.40051235437500698</v>
      </c>
      <c r="AB5" s="428">
        <v>-0.80510295470243221</v>
      </c>
      <c r="AC5" s="428">
        <v>-7.6421098715224005</v>
      </c>
      <c r="AD5" s="429">
        <v>3.0941244904967276</v>
      </c>
    </row>
    <row r="6" spans="1:30" s="259" customFormat="1"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</row>
    <row r="7" spans="1:30" s="260" customFormat="1"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N7" s="261"/>
      <c r="O7" s="261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</row>
    <row r="8" spans="1:30"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1"/>
      <c r="N8" s="262"/>
      <c r="O8" s="262"/>
    </row>
    <row r="9" spans="1:30"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2"/>
    </row>
    <row r="10" spans="1:30"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</row>
    <row r="11" spans="1:30" s="263" customFormat="1"/>
    <row r="12" spans="1:30" s="263" customFormat="1"/>
    <row r="13" spans="1:30" s="263" customFormat="1"/>
    <row r="14" spans="1:30" s="263" customFormat="1"/>
    <row r="15" spans="1:30" s="263" customFormat="1" ht="16.5">
      <c r="C15" s="264"/>
      <c r="D15" s="264"/>
      <c r="E15" s="264"/>
      <c r="F15" s="264"/>
      <c r="G15" s="264"/>
      <c r="H15" s="264"/>
      <c r="I15" s="264"/>
      <c r="J15" s="264"/>
      <c r="K15" s="264"/>
      <c r="L15" s="264"/>
    </row>
    <row r="16" spans="1:30" s="263" customFormat="1" ht="16.5">
      <c r="C16" s="264"/>
      <c r="D16" s="264"/>
      <c r="E16" s="264"/>
      <c r="F16" s="264"/>
      <c r="G16" s="264"/>
      <c r="H16" s="264"/>
      <c r="I16" s="264"/>
      <c r="J16" s="264"/>
      <c r="K16" s="264"/>
      <c r="L16" s="264"/>
    </row>
    <row r="17" spans="2:14" s="263" customFormat="1" ht="16.5">
      <c r="C17" s="264"/>
      <c r="D17" s="264"/>
      <c r="E17" s="264"/>
      <c r="F17" s="264"/>
      <c r="G17" s="264"/>
      <c r="H17" s="264"/>
      <c r="I17" s="264"/>
      <c r="J17" s="264"/>
      <c r="K17" s="264"/>
      <c r="L17" s="264"/>
    </row>
    <row r="18" spans="2:14" s="263" customFormat="1" ht="16.5">
      <c r="C18" s="264"/>
      <c r="D18" s="264"/>
      <c r="E18" s="264"/>
      <c r="F18" s="264"/>
      <c r="G18" s="264"/>
      <c r="H18" s="264"/>
      <c r="I18" s="264"/>
      <c r="J18" s="264"/>
      <c r="K18" s="264"/>
      <c r="L18" s="264"/>
    </row>
    <row r="19" spans="2:14" s="263" customFormat="1" ht="16.5">
      <c r="C19" s="264"/>
      <c r="D19" s="264"/>
      <c r="E19" s="264"/>
      <c r="F19" s="264"/>
      <c r="G19" s="264"/>
      <c r="H19" s="264"/>
      <c r="I19" s="264"/>
      <c r="J19" s="264"/>
      <c r="K19" s="264"/>
      <c r="L19" s="264"/>
    </row>
    <row r="20" spans="2:14" s="263" customFormat="1"/>
    <row r="21" spans="2:14" s="263" customFormat="1">
      <c r="C21" s="246"/>
    </row>
    <row r="22" spans="2:14" s="263" customFormat="1">
      <c r="N22" s="265"/>
    </row>
    <row r="23" spans="2:14" s="263" customFormat="1"/>
    <row r="24" spans="2:14" s="263" customFormat="1">
      <c r="B24" s="247"/>
    </row>
    <row r="25" spans="2:14" s="263" customFormat="1"/>
    <row r="26" spans="2:14" s="263" customFormat="1"/>
    <row r="27" spans="2:14" s="263" customFormat="1"/>
    <row r="28" spans="2:14" s="263" customFormat="1"/>
    <row r="29" spans="2:14" s="263" customFormat="1"/>
    <row r="30" spans="2:14" s="263" customFormat="1"/>
    <row r="31" spans="2:14" s="263" customFormat="1" ht="15" thickBot="1">
      <c r="B31" s="249" t="s">
        <v>179</v>
      </c>
      <c r="C31" s="249"/>
      <c r="D31" s="249"/>
      <c r="E31" s="248"/>
      <c r="F31" s="248"/>
      <c r="G31" s="248"/>
      <c r="H31" s="248"/>
      <c r="I31" s="248"/>
      <c r="J31" s="248"/>
      <c r="K31" s="248"/>
      <c r="L31" s="248"/>
    </row>
    <row r="32" spans="2:14" s="263" customFormat="1"/>
    <row r="33" spans="14:30" s="263" customFormat="1"/>
    <row r="34" spans="14:30" s="263" customFormat="1"/>
    <row r="35" spans="14:30" s="263" customFormat="1"/>
    <row r="36" spans="14:30" s="263" customFormat="1"/>
    <row r="37" spans="14:30" s="263" customFormat="1"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</row>
  </sheetData>
  <mergeCells count="2">
    <mergeCell ref="B3:L3"/>
    <mergeCell ref="A1:B1"/>
  </mergeCells>
  <hyperlinks>
    <hyperlink ref="A1:B1" location="Turinys!A35" display="↖ atgal į turinį" xr:uid="{19F9C7A5-4644-40A6-B485-E1D8D2E014B7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47ABD9"/>
  </sheetPr>
  <dimension ref="A1:N19"/>
  <sheetViews>
    <sheetView showGridLines="0" showRowColHeaders="0" zoomScaleNormal="100" workbookViewId="0"/>
  </sheetViews>
  <sheetFormatPr defaultRowHeight="14.25"/>
  <cols>
    <col min="1" max="1" width="6.625" style="14" customWidth="1"/>
    <col min="2" max="2" width="3.5" style="14" customWidth="1"/>
    <col min="3" max="3" width="50.375" style="14" customWidth="1"/>
    <col min="4" max="5" width="8" style="14" customWidth="1"/>
    <col min="6" max="16384" width="9" style="14"/>
  </cols>
  <sheetData>
    <row r="1" spans="1:14">
      <c r="A1" s="18" t="s">
        <v>0</v>
      </c>
      <c r="B1" s="18"/>
      <c r="C1" s="17"/>
    </row>
    <row r="2" spans="1:14" ht="15" thickBot="1"/>
    <row r="3" spans="1:14">
      <c r="B3" s="540" t="s">
        <v>282</v>
      </c>
      <c r="C3" s="540"/>
      <c r="D3" s="541"/>
      <c r="E3" s="541"/>
      <c r="F3" s="542"/>
      <c r="G3" s="542"/>
    </row>
    <row r="4" spans="1:14">
      <c r="B4" s="7"/>
      <c r="C4" s="7"/>
      <c r="D4" s="15"/>
      <c r="E4" s="15"/>
      <c r="F4" s="10"/>
      <c r="G4" s="10"/>
    </row>
    <row r="5" spans="1:14">
      <c r="B5" s="546" t="s">
        <v>223</v>
      </c>
      <c r="C5" s="548" t="s">
        <v>31</v>
      </c>
      <c r="D5" s="543">
        <v>2020</v>
      </c>
      <c r="E5" s="543"/>
      <c r="F5" s="544">
        <v>2021</v>
      </c>
      <c r="G5" s="545"/>
    </row>
    <row r="6" spans="1:14">
      <c r="B6" s="547"/>
      <c r="C6" s="549"/>
      <c r="D6" s="211" t="s">
        <v>19</v>
      </c>
      <c r="E6" s="211" t="s">
        <v>18</v>
      </c>
      <c r="F6" s="211" t="s">
        <v>19</v>
      </c>
      <c r="G6" s="212" t="s">
        <v>18</v>
      </c>
    </row>
    <row r="7" spans="1:14">
      <c r="B7" s="114" t="s">
        <v>32</v>
      </c>
      <c r="C7" s="387" t="s">
        <v>224</v>
      </c>
      <c r="D7" s="388" t="s">
        <v>221</v>
      </c>
      <c r="E7" s="390">
        <v>-8.9067547304961643</v>
      </c>
      <c r="F7" s="390" t="s">
        <v>225</v>
      </c>
      <c r="G7" s="391">
        <v>-5.6914585610687007</v>
      </c>
      <c r="I7" s="8"/>
      <c r="J7" s="8"/>
    </row>
    <row r="8" spans="1:14">
      <c r="B8" s="114" t="s">
        <v>33</v>
      </c>
      <c r="C8" s="213" t="s">
        <v>34</v>
      </c>
      <c r="D8" s="389">
        <v>0</v>
      </c>
      <c r="E8" s="392">
        <v>8.6547953266543493E-3</v>
      </c>
      <c r="F8" s="392">
        <v>0</v>
      </c>
      <c r="G8" s="393">
        <v>6.661711410737371E-3</v>
      </c>
      <c r="I8" s="8"/>
      <c r="J8" s="8"/>
    </row>
    <row r="9" spans="1:14">
      <c r="B9" s="114" t="s">
        <v>35</v>
      </c>
      <c r="C9" s="213" t="s">
        <v>152</v>
      </c>
      <c r="D9" s="116" t="s">
        <v>151</v>
      </c>
      <c r="E9" s="392">
        <v>-0.57481722200548591</v>
      </c>
      <c r="F9" s="392" t="s">
        <v>153</v>
      </c>
      <c r="G9" s="393">
        <v>-0.35139729294006994</v>
      </c>
      <c r="I9" s="8"/>
      <c r="J9" s="8"/>
    </row>
    <row r="10" spans="1:14">
      <c r="B10" s="114" t="s">
        <v>36</v>
      </c>
      <c r="C10" s="213" t="s">
        <v>236</v>
      </c>
      <c r="D10" s="116" t="s">
        <v>227</v>
      </c>
      <c r="E10" s="392">
        <v>-0.22935207158018889</v>
      </c>
      <c r="F10" s="392" t="s">
        <v>228</v>
      </c>
      <c r="G10" s="393">
        <v>-0.14020751988308791</v>
      </c>
      <c r="I10" s="8"/>
      <c r="J10" s="8"/>
      <c r="L10" s="183"/>
      <c r="N10" s="183"/>
    </row>
    <row r="11" spans="1:14">
      <c r="B11" s="114" t="s">
        <v>37</v>
      </c>
      <c r="C11" s="213" t="s">
        <v>38</v>
      </c>
      <c r="D11" s="116" t="s">
        <v>229</v>
      </c>
      <c r="E11" s="392">
        <v>-8.6860574542426292</v>
      </c>
      <c r="F11" s="392" t="s">
        <v>230</v>
      </c>
      <c r="G11" s="393">
        <v>-5.5579127525963505</v>
      </c>
      <c r="I11" s="8"/>
      <c r="J11" s="8"/>
      <c r="K11" s="8"/>
      <c r="L11" s="8"/>
      <c r="M11" s="183"/>
      <c r="N11" s="183"/>
    </row>
    <row r="12" spans="1:14">
      <c r="B12" s="114" t="s">
        <v>39</v>
      </c>
      <c r="C12" s="213" t="s">
        <v>218</v>
      </c>
      <c r="D12" s="116">
        <v>0.6</v>
      </c>
      <c r="E12" s="392">
        <v>0.53717886178216023</v>
      </c>
      <c r="F12" s="392">
        <v>0.5</v>
      </c>
      <c r="G12" s="393">
        <v>0.50315865063260823</v>
      </c>
      <c r="I12" s="8"/>
      <c r="J12" s="8"/>
      <c r="M12" s="183"/>
      <c r="N12" s="183"/>
    </row>
    <row r="13" spans="1:14">
      <c r="B13" s="114" t="s">
        <v>40</v>
      </c>
      <c r="C13" s="213" t="s">
        <v>231</v>
      </c>
      <c r="D13" s="116" t="s">
        <v>232</v>
      </c>
      <c r="E13" s="392">
        <v>-8.1488785924604699</v>
      </c>
      <c r="F13" s="392" t="s">
        <v>233</v>
      </c>
      <c r="G13" s="393">
        <v>-5.0547541019637423</v>
      </c>
      <c r="I13" s="8"/>
      <c r="J13" s="8"/>
      <c r="K13" s="8"/>
      <c r="L13" s="8"/>
      <c r="M13" s="183"/>
      <c r="N13" s="183"/>
    </row>
    <row r="14" spans="1:14">
      <c r="B14" s="113" t="s">
        <v>41</v>
      </c>
      <c r="C14" s="214" t="s">
        <v>234</v>
      </c>
      <c r="D14" s="215" t="s">
        <v>235</v>
      </c>
      <c r="E14" s="394">
        <v>-7.6421098715224005</v>
      </c>
      <c r="F14" s="394">
        <v>3.8</v>
      </c>
      <c r="G14" s="395">
        <v>3.0941244904967276</v>
      </c>
      <c r="I14" s="8"/>
      <c r="J14" s="8"/>
      <c r="L14" s="8"/>
      <c r="M14" s="183"/>
      <c r="N14" s="183"/>
    </row>
    <row r="15" spans="1:14">
      <c r="B15" s="109"/>
      <c r="C15" s="62"/>
      <c r="D15" s="109"/>
      <c r="E15" s="109"/>
      <c r="F15" s="109"/>
      <c r="G15" s="109"/>
    </row>
    <row r="16" spans="1:14" s="19" customFormat="1">
      <c r="B16" s="81" t="s">
        <v>281</v>
      </c>
      <c r="C16" s="62"/>
      <c r="D16" s="58"/>
      <c r="E16" s="58"/>
      <c r="F16" s="58"/>
      <c r="G16" s="58"/>
    </row>
    <row r="18" spans="2:7" ht="15" thickBot="1">
      <c r="B18" s="539" t="s">
        <v>180</v>
      </c>
      <c r="C18" s="539"/>
      <c r="D18" s="539"/>
      <c r="E18" s="539"/>
      <c r="F18" s="539"/>
      <c r="G18" s="539"/>
    </row>
    <row r="19" spans="2:7">
      <c r="D19" s="8"/>
      <c r="E19" s="8"/>
    </row>
  </sheetData>
  <mergeCells count="6">
    <mergeCell ref="B18:G18"/>
    <mergeCell ref="B3:G3"/>
    <mergeCell ref="D5:E5"/>
    <mergeCell ref="F5:G5"/>
    <mergeCell ref="B5:B6"/>
    <mergeCell ref="C5:C6"/>
  </mergeCells>
  <hyperlinks>
    <hyperlink ref="A1" location="Turinys!A1" display="↖ atgal į turinį" xr:uid="{00000000-0004-0000-1300-000000000000}"/>
    <hyperlink ref="A1:B1" location="Turinys!A37" display="↖ atgal į turinį" xr:uid="{00000000-0004-0000-1300-000001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7DE0-FD37-4D30-9B5E-DB92962E1F43}">
  <sheetPr>
    <tabColor rgb="FF47ABD9"/>
  </sheetPr>
  <dimension ref="A1:K22"/>
  <sheetViews>
    <sheetView showGridLines="0" showRowColHeaders="0" workbookViewId="0">
      <selection sqref="A1:B1"/>
    </sheetView>
  </sheetViews>
  <sheetFormatPr defaultRowHeight="14.25"/>
  <cols>
    <col min="1" max="1" width="9" style="3"/>
    <col min="2" max="2" width="63.375" style="3" customWidth="1"/>
    <col min="3" max="3" width="8.25" style="134" customWidth="1"/>
    <col min="4" max="4" width="10.625" style="134" customWidth="1"/>
    <col min="5" max="8" width="18.125" style="3" customWidth="1"/>
    <col min="9" max="254" width="9" style="3"/>
    <col min="255" max="255" width="46.375" style="3" customWidth="1"/>
    <col min="256" max="256" width="19.25" style="3" customWidth="1"/>
    <col min="257" max="257" width="16.25" style="3" customWidth="1"/>
    <col min="258" max="258" width="7.25" style="3" customWidth="1"/>
    <col min="259" max="259" width="9.375" style="3" customWidth="1"/>
    <col min="260" max="260" width="22.75" style="3" customWidth="1"/>
    <col min="261" max="261" width="15.75" style="3" customWidth="1"/>
    <col min="262" max="262" width="10.375" style="3" customWidth="1"/>
    <col min="263" max="263" width="14.25" style="3" customWidth="1"/>
    <col min="264" max="264" width="11.875" style="3" customWidth="1"/>
    <col min="265" max="510" width="9" style="3"/>
    <col min="511" max="511" width="46.375" style="3" customWidth="1"/>
    <col min="512" max="512" width="19.25" style="3" customWidth="1"/>
    <col min="513" max="513" width="16.25" style="3" customWidth="1"/>
    <col min="514" max="514" width="7.25" style="3" customWidth="1"/>
    <col min="515" max="515" width="9.375" style="3" customWidth="1"/>
    <col min="516" max="516" width="22.75" style="3" customWidth="1"/>
    <col min="517" max="517" width="15.75" style="3" customWidth="1"/>
    <col min="518" max="518" width="10.375" style="3" customWidth="1"/>
    <col min="519" max="519" width="14.25" style="3" customWidth="1"/>
    <col min="520" max="520" width="11.875" style="3" customWidth="1"/>
    <col min="521" max="766" width="9" style="3"/>
    <col min="767" max="767" width="46.375" style="3" customWidth="1"/>
    <col min="768" max="768" width="19.25" style="3" customWidth="1"/>
    <col min="769" max="769" width="16.25" style="3" customWidth="1"/>
    <col min="770" max="770" width="7.25" style="3" customWidth="1"/>
    <col min="771" max="771" width="9.375" style="3" customWidth="1"/>
    <col min="772" max="772" width="22.75" style="3" customWidth="1"/>
    <col min="773" max="773" width="15.75" style="3" customWidth="1"/>
    <col min="774" max="774" width="10.375" style="3" customWidth="1"/>
    <col min="775" max="775" width="14.25" style="3" customWidth="1"/>
    <col min="776" max="776" width="11.875" style="3" customWidth="1"/>
    <col min="777" max="1022" width="9" style="3"/>
    <col min="1023" max="1023" width="46.375" style="3" customWidth="1"/>
    <col min="1024" max="1024" width="19.25" style="3" customWidth="1"/>
    <col min="1025" max="1025" width="16.25" style="3" customWidth="1"/>
    <col min="1026" max="1026" width="7.25" style="3" customWidth="1"/>
    <col min="1027" max="1027" width="9.375" style="3" customWidth="1"/>
    <col min="1028" max="1028" width="22.75" style="3" customWidth="1"/>
    <col min="1029" max="1029" width="15.75" style="3" customWidth="1"/>
    <col min="1030" max="1030" width="10.375" style="3" customWidth="1"/>
    <col min="1031" max="1031" width="14.25" style="3" customWidth="1"/>
    <col min="1032" max="1032" width="11.875" style="3" customWidth="1"/>
    <col min="1033" max="1278" width="9" style="3"/>
    <col min="1279" max="1279" width="46.375" style="3" customWidth="1"/>
    <col min="1280" max="1280" width="19.25" style="3" customWidth="1"/>
    <col min="1281" max="1281" width="16.25" style="3" customWidth="1"/>
    <col min="1282" max="1282" width="7.25" style="3" customWidth="1"/>
    <col min="1283" max="1283" width="9.375" style="3" customWidth="1"/>
    <col min="1284" max="1284" width="22.75" style="3" customWidth="1"/>
    <col min="1285" max="1285" width="15.75" style="3" customWidth="1"/>
    <col min="1286" max="1286" width="10.375" style="3" customWidth="1"/>
    <col min="1287" max="1287" width="14.25" style="3" customWidth="1"/>
    <col min="1288" max="1288" width="11.875" style="3" customWidth="1"/>
    <col min="1289" max="1534" width="9" style="3"/>
    <col min="1535" max="1535" width="46.375" style="3" customWidth="1"/>
    <col min="1536" max="1536" width="19.25" style="3" customWidth="1"/>
    <col min="1537" max="1537" width="16.25" style="3" customWidth="1"/>
    <col min="1538" max="1538" width="7.25" style="3" customWidth="1"/>
    <col min="1539" max="1539" width="9.375" style="3" customWidth="1"/>
    <col min="1540" max="1540" width="22.75" style="3" customWidth="1"/>
    <col min="1541" max="1541" width="15.75" style="3" customWidth="1"/>
    <col min="1542" max="1542" width="10.375" style="3" customWidth="1"/>
    <col min="1543" max="1543" width="14.25" style="3" customWidth="1"/>
    <col min="1544" max="1544" width="11.875" style="3" customWidth="1"/>
    <col min="1545" max="1790" width="9" style="3"/>
    <col min="1791" max="1791" width="46.375" style="3" customWidth="1"/>
    <col min="1792" max="1792" width="19.25" style="3" customWidth="1"/>
    <col min="1793" max="1793" width="16.25" style="3" customWidth="1"/>
    <col min="1794" max="1794" width="7.25" style="3" customWidth="1"/>
    <col min="1795" max="1795" width="9.375" style="3" customWidth="1"/>
    <col min="1796" max="1796" width="22.75" style="3" customWidth="1"/>
    <col min="1797" max="1797" width="15.75" style="3" customWidth="1"/>
    <col min="1798" max="1798" width="10.375" style="3" customWidth="1"/>
    <col min="1799" max="1799" width="14.25" style="3" customWidth="1"/>
    <col min="1800" max="1800" width="11.875" style="3" customWidth="1"/>
    <col min="1801" max="2046" width="9" style="3"/>
    <col min="2047" max="2047" width="46.375" style="3" customWidth="1"/>
    <col min="2048" max="2048" width="19.25" style="3" customWidth="1"/>
    <col min="2049" max="2049" width="16.25" style="3" customWidth="1"/>
    <col min="2050" max="2050" width="7.25" style="3" customWidth="1"/>
    <col min="2051" max="2051" width="9.375" style="3" customWidth="1"/>
    <col min="2052" max="2052" width="22.75" style="3" customWidth="1"/>
    <col min="2053" max="2053" width="15.75" style="3" customWidth="1"/>
    <col min="2054" max="2054" width="10.375" style="3" customWidth="1"/>
    <col min="2055" max="2055" width="14.25" style="3" customWidth="1"/>
    <col min="2056" max="2056" width="11.875" style="3" customWidth="1"/>
    <col min="2057" max="2302" width="9" style="3"/>
    <col min="2303" max="2303" width="46.375" style="3" customWidth="1"/>
    <col min="2304" max="2304" width="19.25" style="3" customWidth="1"/>
    <col min="2305" max="2305" width="16.25" style="3" customWidth="1"/>
    <col min="2306" max="2306" width="7.25" style="3" customWidth="1"/>
    <col min="2307" max="2307" width="9.375" style="3" customWidth="1"/>
    <col min="2308" max="2308" width="22.75" style="3" customWidth="1"/>
    <col min="2309" max="2309" width="15.75" style="3" customWidth="1"/>
    <col min="2310" max="2310" width="10.375" style="3" customWidth="1"/>
    <col min="2311" max="2311" width="14.25" style="3" customWidth="1"/>
    <col min="2312" max="2312" width="11.875" style="3" customWidth="1"/>
    <col min="2313" max="2558" width="9" style="3"/>
    <col min="2559" max="2559" width="46.375" style="3" customWidth="1"/>
    <col min="2560" max="2560" width="19.25" style="3" customWidth="1"/>
    <col min="2561" max="2561" width="16.25" style="3" customWidth="1"/>
    <col min="2562" max="2562" width="7.25" style="3" customWidth="1"/>
    <col min="2563" max="2563" width="9.375" style="3" customWidth="1"/>
    <col min="2564" max="2564" width="22.75" style="3" customWidth="1"/>
    <col min="2565" max="2565" width="15.75" style="3" customWidth="1"/>
    <col min="2566" max="2566" width="10.375" style="3" customWidth="1"/>
    <col min="2567" max="2567" width="14.25" style="3" customWidth="1"/>
    <col min="2568" max="2568" width="11.875" style="3" customWidth="1"/>
    <col min="2569" max="2814" width="9" style="3"/>
    <col min="2815" max="2815" width="46.375" style="3" customWidth="1"/>
    <col min="2816" max="2816" width="19.25" style="3" customWidth="1"/>
    <col min="2817" max="2817" width="16.25" style="3" customWidth="1"/>
    <col min="2818" max="2818" width="7.25" style="3" customWidth="1"/>
    <col min="2819" max="2819" width="9.375" style="3" customWidth="1"/>
    <col min="2820" max="2820" width="22.75" style="3" customWidth="1"/>
    <col min="2821" max="2821" width="15.75" style="3" customWidth="1"/>
    <col min="2822" max="2822" width="10.375" style="3" customWidth="1"/>
    <col min="2823" max="2823" width="14.25" style="3" customWidth="1"/>
    <col min="2824" max="2824" width="11.875" style="3" customWidth="1"/>
    <col min="2825" max="3070" width="9" style="3"/>
    <col min="3071" max="3071" width="46.375" style="3" customWidth="1"/>
    <col min="3072" max="3072" width="19.25" style="3" customWidth="1"/>
    <col min="3073" max="3073" width="16.25" style="3" customWidth="1"/>
    <col min="3074" max="3074" width="7.25" style="3" customWidth="1"/>
    <col min="3075" max="3075" width="9.375" style="3" customWidth="1"/>
    <col min="3076" max="3076" width="22.75" style="3" customWidth="1"/>
    <col min="3077" max="3077" width="15.75" style="3" customWidth="1"/>
    <col min="3078" max="3078" width="10.375" style="3" customWidth="1"/>
    <col min="3079" max="3079" width="14.25" style="3" customWidth="1"/>
    <col min="3080" max="3080" width="11.875" style="3" customWidth="1"/>
    <col min="3081" max="3326" width="9" style="3"/>
    <col min="3327" max="3327" width="46.375" style="3" customWidth="1"/>
    <col min="3328" max="3328" width="19.25" style="3" customWidth="1"/>
    <col min="3329" max="3329" width="16.25" style="3" customWidth="1"/>
    <col min="3330" max="3330" width="7.25" style="3" customWidth="1"/>
    <col min="3331" max="3331" width="9.375" style="3" customWidth="1"/>
    <col min="3332" max="3332" width="22.75" style="3" customWidth="1"/>
    <col min="3333" max="3333" width="15.75" style="3" customWidth="1"/>
    <col min="3334" max="3334" width="10.375" style="3" customWidth="1"/>
    <col min="3335" max="3335" width="14.25" style="3" customWidth="1"/>
    <col min="3336" max="3336" width="11.875" style="3" customWidth="1"/>
    <col min="3337" max="3582" width="9" style="3"/>
    <col min="3583" max="3583" width="46.375" style="3" customWidth="1"/>
    <col min="3584" max="3584" width="19.25" style="3" customWidth="1"/>
    <col min="3585" max="3585" width="16.25" style="3" customWidth="1"/>
    <col min="3586" max="3586" width="7.25" style="3" customWidth="1"/>
    <col min="3587" max="3587" width="9.375" style="3" customWidth="1"/>
    <col min="3588" max="3588" width="22.75" style="3" customWidth="1"/>
    <col min="3589" max="3589" width="15.75" style="3" customWidth="1"/>
    <col min="3590" max="3590" width="10.375" style="3" customWidth="1"/>
    <col min="3591" max="3591" width="14.25" style="3" customWidth="1"/>
    <col min="3592" max="3592" width="11.875" style="3" customWidth="1"/>
    <col min="3593" max="3838" width="9" style="3"/>
    <col min="3839" max="3839" width="46.375" style="3" customWidth="1"/>
    <col min="3840" max="3840" width="19.25" style="3" customWidth="1"/>
    <col min="3841" max="3841" width="16.25" style="3" customWidth="1"/>
    <col min="3842" max="3842" width="7.25" style="3" customWidth="1"/>
    <col min="3843" max="3843" width="9.375" style="3" customWidth="1"/>
    <col min="3844" max="3844" width="22.75" style="3" customWidth="1"/>
    <col min="3845" max="3845" width="15.75" style="3" customWidth="1"/>
    <col min="3846" max="3846" width="10.375" style="3" customWidth="1"/>
    <col min="3847" max="3847" width="14.25" style="3" customWidth="1"/>
    <col min="3848" max="3848" width="11.875" style="3" customWidth="1"/>
    <col min="3849" max="4094" width="9" style="3"/>
    <col min="4095" max="4095" width="46.375" style="3" customWidth="1"/>
    <col min="4096" max="4096" width="19.25" style="3" customWidth="1"/>
    <col min="4097" max="4097" width="16.25" style="3" customWidth="1"/>
    <col min="4098" max="4098" width="7.25" style="3" customWidth="1"/>
    <col min="4099" max="4099" width="9.375" style="3" customWidth="1"/>
    <col min="4100" max="4100" width="22.75" style="3" customWidth="1"/>
    <col min="4101" max="4101" width="15.75" style="3" customWidth="1"/>
    <col min="4102" max="4102" width="10.375" style="3" customWidth="1"/>
    <col min="4103" max="4103" width="14.25" style="3" customWidth="1"/>
    <col min="4104" max="4104" width="11.875" style="3" customWidth="1"/>
    <col min="4105" max="4350" width="9" style="3"/>
    <col min="4351" max="4351" width="46.375" style="3" customWidth="1"/>
    <col min="4352" max="4352" width="19.25" style="3" customWidth="1"/>
    <col min="4353" max="4353" width="16.25" style="3" customWidth="1"/>
    <col min="4354" max="4354" width="7.25" style="3" customWidth="1"/>
    <col min="4355" max="4355" width="9.375" style="3" customWidth="1"/>
    <col min="4356" max="4356" width="22.75" style="3" customWidth="1"/>
    <col min="4357" max="4357" width="15.75" style="3" customWidth="1"/>
    <col min="4358" max="4358" width="10.375" style="3" customWidth="1"/>
    <col min="4359" max="4359" width="14.25" style="3" customWidth="1"/>
    <col min="4360" max="4360" width="11.875" style="3" customWidth="1"/>
    <col min="4361" max="4606" width="9" style="3"/>
    <col min="4607" max="4607" width="46.375" style="3" customWidth="1"/>
    <col min="4608" max="4608" width="19.25" style="3" customWidth="1"/>
    <col min="4609" max="4609" width="16.25" style="3" customWidth="1"/>
    <col min="4610" max="4610" width="7.25" style="3" customWidth="1"/>
    <col min="4611" max="4611" width="9.375" style="3" customWidth="1"/>
    <col min="4612" max="4612" width="22.75" style="3" customWidth="1"/>
    <col min="4613" max="4613" width="15.75" style="3" customWidth="1"/>
    <col min="4614" max="4614" width="10.375" style="3" customWidth="1"/>
    <col min="4615" max="4615" width="14.25" style="3" customWidth="1"/>
    <col min="4616" max="4616" width="11.875" style="3" customWidth="1"/>
    <col min="4617" max="4862" width="9" style="3"/>
    <col min="4863" max="4863" width="46.375" style="3" customWidth="1"/>
    <col min="4864" max="4864" width="19.25" style="3" customWidth="1"/>
    <col min="4865" max="4865" width="16.25" style="3" customWidth="1"/>
    <col min="4866" max="4866" width="7.25" style="3" customWidth="1"/>
    <col min="4867" max="4867" width="9.375" style="3" customWidth="1"/>
    <col min="4868" max="4868" width="22.75" style="3" customWidth="1"/>
    <col min="4869" max="4869" width="15.75" style="3" customWidth="1"/>
    <col min="4870" max="4870" width="10.375" style="3" customWidth="1"/>
    <col min="4871" max="4871" width="14.25" style="3" customWidth="1"/>
    <col min="4872" max="4872" width="11.875" style="3" customWidth="1"/>
    <col min="4873" max="5118" width="9" style="3"/>
    <col min="5119" max="5119" width="46.375" style="3" customWidth="1"/>
    <col min="5120" max="5120" width="19.25" style="3" customWidth="1"/>
    <col min="5121" max="5121" width="16.25" style="3" customWidth="1"/>
    <col min="5122" max="5122" width="7.25" style="3" customWidth="1"/>
    <col min="5123" max="5123" width="9.375" style="3" customWidth="1"/>
    <col min="5124" max="5124" width="22.75" style="3" customWidth="1"/>
    <col min="5125" max="5125" width="15.75" style="3" customWidth="1"/>
    <col min="5126" max="5126" width="10.375" style="3" customWidth="1"/>
    <col min="5127" max="5127" width="14.25" style="3" customWidth="1"/>
    <col min="5128" max="5128" width="11.875" style="3" customWidth="1"/>
    <col min="5129" max="5374" width="9" style="3"/>
    <col min="5375" max="5375" width="46.375" style="3" customWidth="1"/>
    <col min="5376" max="5376" width="19.25" style="3" customWidth="1"/>
    <col min="5377" max="5377" width="16.25" style="3" customWidth="1"/>
    <col min="5378" max="5378" width="7.25" style="3" customWidth="1"/>
    <col min="5379" max="5379" width="9.375" style="3" customWidth="1"/>
    <col min="5380" max="5380" width="22.75" style="3" customWidth="1"/>
    <col min="5381" max="5381" width="15.75" style="3" customWidth="1"/>
    <col min="5382" max="5382" width="10.375" style="3" customWidth="1"/>
    <col min="5383" max="5383" width="14.25" style="3" customWidth="1"/>
    <col min="5384" max="5384" width="11.875" style="3" customWidth="1"/>
    <col min="5385" max="5630" width="9" style="3"/>
    <col min="5631" max="5631" width="46.375" style="3" customWidth="1"/>
    <col min="5632" max="5632" width="19.25" style="3" customWidth="1"/>
    <col min="5633" max="5633" width="16.25" style="3" customWidth="1"/>
    <col min="5634" max="5634" width="7.25" style="3" customWidth="1"/>
    <col min="5635" max="5635" width="9.375" style="3" customWidth="1"/>
    <col min="5636" max="5636" width="22.75" style="3" customWidth="1"/>
    <col min="5637" max="5637" width="15.75" style="3" customWidth="1"/>
    <col min="5638" max="5638" width="10.375" style="3" customWidth="1"/>
    <col min="5639" max="5639" width="14.25" style="3" customWidth="1"/>
    <col min="5640" max="5640" width="11.875" style="3" customWidth="1"/>
    <col min="5641" max="5886" width="9" style="3"/>
    <col min="5887" max="5887" width="46.375" style="3" customWidth="1"/>
    <col min="5888" max="5888" width="19.25" style="3" customWidth="1"/>
    <col min="5889" max="5889" width="16.25" style="3" customWidth="1"/>
    <col min="5890" max="5890" width="7.25" style="3" customWidth="1"/>
    <col min="5891" max="5891" width="9.375" style="3" customWidth="1"/>
    <col min="5892" max="5892" width="22.75" style="3" customWidth="1"/>
    <col min="5893" max="5893" width="15.75" style="3" customWidth="1"/>
    <col min="5894" max="5894" width="10.375" style="3" customWidth="1"/>
    <col min="5895" max="5895" width="14.25" style="3" customWidth="1"/>
    <col min="5896" max="5896" width="11.875" style="3" customWidth="1"/>
    <col min="5897" max="6142" width="9" style="3"/>
    <col min="6143" max="6143" width="46.375" style="3" customWidth="1"/>
    <col min="6144" max="6144" width="19.25" style="3" customWidth="1"/>
    <col min="6145" max="6145" width="16.25" style="3" customWidth="1"/>
    <col min="6146" max="6146" width="7.25" style="3" customWidth="1"/>
    <col min="6147" max="6147" width="9.375" style="3" customWidth="1"/>
    <col min="6148" max="6148" width="22.75" style="3" customWidth="1"/>
    <col min="6149" max="6149" width="15.75" style="3" customWidth="1"/>
    <col min="6150" max="6150" width="10.375" style="3" customWidth="1"/>
    <col min="6151" max="6151" width="14.25" style="3" customWidth="1"/>
    <col min="6152" max="6152" width="11.875" style="3" customWidth="1"/>
    <col min="6153" max="6398" width="9" style="3"/>
    <col min="6399" max="6399" width="46.375" style="3" customWidth="1"/>
    <col min="6400" max="6400" width="19.25" style="3" customWidth="1"/>
    <col min="6401" max="6401" width="16.25" style="3" customWidth="1"/>
    <col min="6402" max="6402" width="7.25" style="3" customWidth="1"/>
    <col min="6403" max="6403" width="9.375" style="3" customWidth="1"/>
    <col min="6404" max="6404" width="22.75" style="3" customWidth="1"/>
    <col min="6405" max="6405" width="15.75" style="3" customWidth="1"/>
    <col min="6406" max="6406" width="10.375" style="3" customWidth="1"/>
    <col min="6407" max="6407" width="14.25" style="3" customWidth="1"/>
    <col min="6408" max="6408" width="11.875" style="3" customWidth="1"/>
    <col min="6409" max="6654" width="9" style="3"/>
    <col min="6655" max="6655" width="46.375" style="3" customWidth="1"/>
    <col min="6656" max="6656" width="19.25" style="3" customWidth="1"/>
    <col min="6657" max="6657" width="16.25" style="3" customWidth="1"/>
    <col min="6658" max="6658" width="7.25" style="3" customWidth="1"/>
    <col min="6659" max="6659" width="9.375" style="3" customWidth="1"/>
    <col min="6660" max="6660" width="22.75" style="3" customWidth="1"/>
    <col min="6661" max="6661" width="15.75" style="3" customWidth="1"/>
    <col min="6662" max="6662" width="10.375" style="3" customWidth="1"/>
    <col min="6663" max="6663" width="14.25" style="3" customWidth="1"/>
    <col min="6664" max="6664" width="11.875" style="3" customWidth="1"/>
    <col min="6665" max="6910" width="9" style="3"/>
    <col min="6911" max="6911" width="46.375" style="3" customWidth="1"/>
    <col min="6912" max="6912" width="19.25" style="3" customWidth="1"/>
    <col min="6913" max="6913" width="16.25" style="3" customWidth="1"/>
    <col min="6914" max="6914" width="7.25" style="3" customWidth="1"/>
    <col min="6915" max="6915" width="9.375" style="3" customWidth="1"/>
    <col min="6916" max="6916" width="22.75" style="3" customWidth="1"/>
    <col min="6917" max="6917" width="15.75" style="3" customWidth="1"/>
    <col min="6918" max="6918" width="10.375" style="3" customWidth="1"/>
    <col min="6919" max="6919" width="14.25" style="3" customWidth="1"/>
    <col min="6920" max="6920" width="11.875" style="3" customWidth="1"/>
    <col min="6921" max="7166" width="9" style="3"/>
    <col min="7167" max="7167" width="46.375" style="3" customWidth="1"/>
    <col min="7168" max="7168" width="19.25" style="3" customWidth="1"/>
    <col min="7169" max="7169" width="16.25" style="3" customWidth="1"/>
    <col min="7170" max="7170" width="7.25" style="3" customWidth="1"/>
    <col min="7171" max="7171" width="9.375" style="3" customWidth="1"/>
    <col min="7172" max="7172" width="22.75" style="3" customWidth="1"/>
    <col min="7173" max="7173" width="15.75" style="3" customWidth="1"/>
    <col min="7174" max="7174" width="10.375" style="3" customWidth="1"/>
    <col min="7175" max="7175" width="14.25" style="3" customWidth="1"/>
    <col min="7176" max="7176" width="11.875" style="3" customWidth="1"/>
    <col min="7177" max="7422" width="9" style="3"/>
    <col min="7423" max="7423" width="46.375" style="3" customWidth="1"/>
    <col min="7424" max="7424" width="19.25" style="3" customWidth="1"/>
    <col min="7425" max="7425" width="16.25" style="3" customWidth="1"/>
    <col min="7426" max="7426" width="7.25" style="3" customWidth="1"/>
    <col min="7427" max="7427" width="9.375" style="3" customWidth="1"/>
    <col min="7428" max="7428" width="22.75" style="3" customWidth="1"/>
    <col min="7429" max="7429" width="15.75" style="3" customWidth="1"/>
    <col min="7430" max="7430" width="10.375" style="3" customWidth="1"/>
    <col min="7431" max="7431" width="14.25" style="3" customWidth="1"/>
    <col min="7432" max="7432" width="11.875" style="3" customWidth="1"/>
    <col min="7433" max="7678" width="9" style="3"/>
    <col min="7679" max="7679" width="46.375" style="3" customWidth="1"/>
    <col min="7680" max="7680" width="19.25" style="3" customWidth="1"/>
    <col min="7681" max="7681" width="16.25" style="3" customWidth="1"/>
    <col min="7682" max="7682" width="7.25" style="3" customWidth="1"/>
    <col min="7683" max="7683" width="9.375" style="3" customWidth="1"/>
    <col min="7684" max="7684" width="22.75" style="3" customWidth="1"/>
    <col min="7685" max="7685" width="15.75" style="3" customWidth="1"/>
    <col min="7686" max="7686" width="10.375" style="3" customWidth="1"/>
    <col min="7687" max="7687" width="14.25" style="3" customWidth="1"/>
    <col min="7688" max="7688" width="11.875" style="3" customWidth="1"/>
    <col min="7689" max="7934" width="9" style="3"/>
    <col min="7935" max="7935" width="46.375" style="3" customWidth="1"/>
    <col min="7936" max="7936" width="19.25" style="3" customWidth="1"/>
    <col min="7937" max="7937" width="16.25" style="3" customWidth="1"/>
    <col min="7938" max="7938" width="7.25" style="3" customWidth="1"/>
    <col min="7939" max="7939" width="9.375" style="3" customWidth="1"/>
    <col min="7940" max="7940" width="22.75" style="3" customWidth="1"/>
    <col min="7941" max="7941" width="15.75" style="3" customWidth="1"/>
    <col min="7942" max="7942" width="10.375" style="3" customWidth="1"/>
    <col min="7943" max="7943" width="14.25" style="3" customWidth="1"/>
    <col min="7944" max="7944" width="11.875" style="3" customWidth="1"/>
    <col min="7945" max="8190" width="9" style="3"/>
    <col min="8191" max="8191" width="46.375" style="3" customWidth="1"/>
    <col min="8192" max="8192" width="19.25" style="3" customWidth="1"/>
    <col min="8193" max="8193" width="16.25" style="3" customWidth="1"/>
    <col min="8194" max="8194" width="7.25" style="3" customWidth="1"/>
    <col min="8195" max="8195" width="9.375" style="3" customWidth="1"/>
    <col min="8196" max="8196" width="22.75" style="3" customWidth="1"/>
    <col min="8197" max="8197" width="15.75" style="3" customWidth="1"/>
    <col min="8198" max="8198" width="10.375" style="3" customWidth="1"/>
    <col min="8199" max="8199" width="14.25" style="3" customWidth="1"/>
    <col min="8200" max="8200" width="11.875" style="3" customWidth="1"/>
    <col min="8201" max="8446" width="9" style="3"/>
    <col min="8447" max="8447" width="46.375" style="3" customWidth="1"/>
    <col min="8448" max="8448" width="19.25" style="3" customWidth="1"/>
    <col min="8449" max="8449" width="16.25" style="3" customWidth="1"/>
    <col min="8450" max="8450" width="7.25" style="3" customWidth="1"/>
    <col min="8451" max="8451" width="9.375" style="3" customWidth="1"/>
    <col min="8452" max="8452" width="22.75" style="3" customWidth="1"/>
    <col min="8453" max="8453" width="15.75" style="3" customWidth="1"/>
    <col min="8454" max="8454" width="10.375" style="3" customWidth="1"/>
    <col min="8455" max="8455" width="14.25" style="3" customWidth="1"/>
    <col min="8456" max="8456" width="11.875" style="3" customWidth="1"/>
    <col min="8457" max="8702" width="9" style="3"/>
    <col min="8703" max="8703" width="46.375" style="3" customWidth="1"/>
    <col min="8704" max="8704" width="19.25" style="3" customWidth="1"/>
    <col min="8705" max="8705" width="16.25" style="3" customWidth="1"/>
    <col min="8706" max="8706" width="7.25" style="3" customWidth="1"/>
    <col min="8707" max="8707" width="9.375" style="3" customWidth="1"/>
    <col min="8708" max="8708" width="22.75" style="3" customWidth="1"/>
    <col min="8709" max="8709" width="15.75" style="3" customWidth="1"/>
    <col min="8710" max="8710" width="10.375" style="3" customWidth="1"/>
    <col min="8711" max="8711" width="14.25" style="3" customWidth="1"/>
    <col min="8712" max="8712" width="11.875" style="3" customWidth="1"/>
    <col min="8713" max="8958" width="9" style="3"/>
    <col min="8959" max="8959" width="46.375" style="3" customWidth="1"/>
    <col min="8960" max="8960" width="19.25" style="3" customWidth="1"/>
    <col min="8961" max="8961" width="16.25" style="3" customWidth="1"/>
    <col min="8962" max="8962" width="7.25" style="3" customWidth="1"/>
    <col min="8963" max="8963" width="9.375" style="3" customWidth="1"/>
    <col min="8964" max="8964" width="22.75" style="3" customWidth="1"/>
    <col min="8965" max="8965" width="15.75" style="3" customWidth="1"/>
    <col min="8966" max="8966" width="10.375" style="3" customWidth="1"/>
    <col min="8967" max="8967" width="14.25" style="3" customWidth="1"/>
    <col min="8968" max="8968" width="11.875" style="3" customWidth="1"/>
    <col min="8969" max="9214" width="9" style="3"/>
    <col min="9215" max="9215" width="46.375" style="3" customWidth="1"/>
    <col min="9216" max="9216" width="19.25" style="3" customWidth="1"/>
    <col min="9217" max="9217" width="16.25" style="3" customWidth="1"/>
    <col min="9218" max="9218" width="7.25" style="3" customWidth="1"/>
    <col min="9219" max="9219" width="9.375" style="3" customWidth="1"/>
    <col min="9220" max="9220" width="22.75" style="3" customWidth="1"/>
    <col min="9221" max="9221" width="15.75" style="3" customWidth="1"/>
    <col min="9222" max="9222" width="10.375" style="3" customWidth="1"/>
    <col min="9223" max="9223" width="14.25" style="3" customWidth="1"/>
    <col min="9224" max="9224" width="11.875" style="3" customWidth="1"/>
    <col min="9225" max="9470" width="9" style="3"/>
    <col min="9471" max="9471" width="46.375" style="3" customWidth="1"/>
    <col min="9472" max="9472" width="19.25" style="3" customWidth="1"/>
    <col min="9473" max="9473" width="16.25" style="3" customWidth="1"/>
    <col min="9474" max="9474" width="7.25" style="3" customWidth="1"/>
    <col min="9475" max="9475" width="9.375" style="3" customWidth="1"/>
    <col min="9476" max="9476" width="22.75" style="3" customWidth="1"/>
    <col min="9477" max="9477" width="15.75" style="3" customWidth="1"/>
    <col min="9478" max="9478" width="10.375" style="3" customWidth="1"/>
    <col min="9479" max="9479" width="14.25" style="3" customWidth="1"/>
    <col min="9480" max="9480" width="11.875" style="3" customWidth="1"/>
    <col min="9481" max="9726" width="9" style="3"/>
    <col min="9727" max="9727" width="46.375" style="3" customWidth="1"/>
    <col min="9728" max="9728" width="19.25" style="3" customWidth="1"/>
    <col min="9729" max="9729" width="16.25" style="3" customWidth="1"/>
    <col min="9730" max="9730" width="7.25" style="3" customWidth="1"/>
    <col min="9731" max="9731" width="9.375" style="3" customWidth="1"/>
    <col min="9732" max="9732" width="22.75" style="3" customWidth="1"/>
    <col min="9733" max="9733" width="15.75" style="3" customWidth="1"/>
    <col min="9734" max="9734" width="10.375" style="3" customWidth="1"/>
    <col min="9735" max="9735" width="14.25" style="3" customWidth="1"/>
    <col min="9736" max="9736" width="11.875" style="3" customWidth="1"/>
    <col min="9737" max="9982" width="9" style="3"/>
    <col min="9983" max="9983" width="46.375" style="3" customWidth="1"/>
    <col min="9984" max="9984" width="19.25" style="3" customWidth="1"/>
    <col min="9985" max="9985" width="16.25" style="3" customWidth="1"/>
    <col min="9986" max="9986" width="7.25" style="3" customWidth="1"/>
    <col min="9987" max="9987" width="9.375" style="3" customWidth="1"/>
    <col min="9988" max="9988" width="22.75" style="3" customWidth="1"/>
    <col min="9989" max="9989" width="15.75" style="3" customWidth="1"/>
    <col min="9990" max="9990" width="10.375" style="3" customWidth="1"/>
    <col min="9991" max="9991" width="14.25" style="3" customWidth="1"/>
    <col min="9992" max="9992" width="11.875" style="3" customWidth="1"/>
    <col min="9993" max="10238" width="9" style="3"/>
    <col min="10239" max="10239" width="46.375" style="3" customWidth="1"/>
    <col min="10240" max="10240" width="19.25" style="3" customWidth="1"/>
    <col min="10241" max="10241" width="16.25" style="3" customWidth="1"/>
    <col min="10242" max="10242" width="7.25" style="3" customWidth="1"/>
    <col min="10243" max="10243" width="9.375" style="3" customWidth="1"/>
    <col min="10244" max="10244" width="22.75" style="3" customWidth="1"/>
    <col min="10245" max="10245" width="15.75" style="3" customWidth="1"/>
    <col min="10246" max="10246" width="10.375" style="3" customWidth="1"/>
    <col min="10247" max="10247" width="14.25" style="3" customWidth="1"/>
    <col min="10248" max="10248" width="11.875" style="3" customWidth="1"/>
    <col min="10249" max="10494" width="9" style="3"/>
    <col min="10495" max="10495" width="46.375" style="3" customWidth="1"/>
    <col min="10496" max="10496" width="19.25" style="3" customWidth="1"/>
    <col min="10497" max="10497" width="16.25" style="3" customWidth="1"/>
    <col min="10498" max="10498" width="7.25" style="3" customWidth="1"/>
    <col min="10499" max="10499" width="9.375" style="3" customWidth="1"/>
    <col min="10500" max="10500" width="22.75" style="3" customWidth="1"/>
    <col min="10501" max="10501" width="15.75" style="3" customWidth="1"/>
    <col min="10502" max="10502" width="10.375" style="3" customWidth="1"/>
    <col min="10503" max="10503" width="14.25" style="3" customWidth="1"/>
    <col min="10504" max="10504" width="11.875" style="3" customWidth="1"/>
    <col min="10505" max="10750" width="9" style="3"/>
    <col min="10751" max="10751" width="46.375" style="3" customWidth="1"/>
    <col min="10752" max="10752" width="19.25" style="3" customWidth="1"/>
    <col min="10753" max="10753" width="16.25" style="3" customWidth="1"/>
    <col min="10754" max="10754" width="7.25" style="3" customWidth="1"/>
    <col min="10755" max="10755" width="9.375" style="3" customWidth="1"/>
    <col min="10756" max="10756" width="22.75" style="3" customWidth="1"/>
    <col min="10757" max="10757" width="15.75" style="3" customWidth="1"/>
    <col min="10758" max="10758" width="10.375" style="3" customWidth="1"/>
    <col min="10759" max="10759" width="14.25" style="3" customWidth="1"/>
    <col min="10760" max="10760" width="11.875" style="3" customWidth="1"/>
    <col min="10761" max="11006" width="9" style="3"/>
    <col min="11007" max="11007" width="46.375" style="3" customWidth="1"/>
    <col min="11008" max="11008" width="19.25" style="3" customWidth="1"/>
    <col min="11009" max="11009" width="16.25" style="3" customWidth="1"/>
    <col min="11010" max="11010" width="7.25" style="3" customWidth="1"/>
    <col min="11011" max="11011" width="9.375" style="3" customWidth="1"/>
    <col min="11012" max="11012" width="22.75" style="3" customWidth="1"/>
    <col min="11013" max="11013" width="15.75" style="3" customWidth="1"/>
    <col min="11014" max="11014" width="10.375" style="3" customWidth="1"/>
    <col min="11015" max="11015" width="14.25" style="3" customWidth="1"/>
    <col min="11016" max="11016" width="11.875" style="3" customWidth="1"/>
    <col min="11017" max="11262" width="9" style="3"/>
    <col min="11263" max="11263" width="46.375" style="3" customWidth="1"/>
    <col min="11264" max="11264" width="19.25" style="3" customWidth="1"/>
    <col min="11265" max="11265" width="16.25" style="3" customWidth="1"/>
    <col min="11266" max="11266" width="7.25" style="3" customWidth="1"/>
    <col min="11267" max="11267" width="9.375" style="3" customWidth="1"/>
    <col min="11268" max="11268" width="22.75" style="3" customWidth="1"/>
    <col min="11269" max="11269" width="15.75" style="3" customWidth="1"/>
    <col min="11270" max="11270" width="10.375" style="3" customWidth="1"/>
    <col min="11271" max="11271" width="14.25" style="3" customWidth="1"/>
    <col min="11272" max="11272" width="11.875" style="3" customWidth="1"/>
    <col min="11273" max="11518" width="9" style="3"/>
    <col min="11519" max="11519" width="46.375" style="3" customWidth="1"/>
    <col min="11520" max="11520" width="19.25" style="3" customWidth="1"/>
    <col min="11521" max="11521" width="16.25" style="3" customWidth="1"/>
    <col min="11522" max="11522" width="7.25" style="3" customWidth="1"/>
    <col min="11523" max="11523" width="9.375" style="3" customWidth="1"/>
    <col min="11524" max="11524" width="22.75" style="3" customWidth="1"/>
    <col min="11525" max="11525" width="15.75" style="3" customWidth="1"/>
    <col min="11526" max="11526" width="10.375" style="3" customWidth="1"/>
    <col min="11527" max="11527" width="14.25" style="3" customWidth="1"/>
    <col min="11528" max="11528" width="11.875" style="3" customWidth="1"/>
    <col min="11529" max="11774" width="9" style="3"/>
    <col min="11775" max="11775" width="46.375" style="3" customWidth="1"/>
    <col min="11776" max="11776" width="19.25" style="3" customWidth="1"/>
    <col min="11777" max="11777" width="16.25" style="3" customWidth="1"/>
    <col min="11778" max="11778" width="7.25" style="3" customWidth="1"/>
    <col min="11779" max="11779" width="9.375" style="3" customWidth="1"/>
    <col min="11780" max="11780" width="22.75" style="3" customWidth="1"/>
    <col min="11781" max="11781" width="15.75" style="3" customWidth="1"/>
    <col min="11782" max="11782" width="10.375" style="3" customWidth="1"/>
    <col min="11783" max="11783" width="14.25" style="3" customWidth="1"/>
    <col min="11784" max="11784" width="11.875" style="3" customWidth="1"/>
    <col min="11785" max="12030" width="9" style="3"/>
    <col min="12031" max="12031" width="46.375" style="3" customWidth="1"/>
    <col min="12032" max="12032" width="19.25" style="3" customWidth="1"/>
    <col min="12033" max="12033" width="16.25" style="3" customWidth="1"/>
    <col min="12034" max="12034" width="7.25" style="3" customWidth="1"/>
    <col min="12035" max="12035" width="9.375" style="3" customWidth="1"/>
    <col min="12036" max="12036" width="22.75" style="3" customWidth="1"/>
    <col min="12037" max="12037" width="15.75" style="3" customWidth="1"/>
    <col min="12038" max="12038" width="10.375" style="3" customWidth="1"/>
    <col min="12039" max="12039" width="14.25" style="3" customWidth="1"/>
    <col min="12040" max="12040" width="11.875" style="3" customWidth="1"/>
    <col min="12041" max="12286" width="9" style="3"/>
    <col min="12287" max="12287" width="46.375" style="3" customWidth="1"/>
    <col min="12288" max="12288" width="19.25" style="3" customWidth="1"/>
    <col min="12289" max="12289" width="16.25" style="3" customWidth="1"/>
    <col min="12290" max="12290" width="7.25" style="3" customWidth="1"/>
    <col min="12291" max="12291" width="9.375" style="3" customWidth="1"/>
    <col min="12292" max="12292" width="22.75" style="3" customWidth="1"/>
    <col min="12293" max="12293" width="15.75" style="3" customWidth="1"/>
    <col min="12294" max="12294" width="10.375" style="3" customWidth="1"/>
    <col min="12295" max="12295" width="14.25" style="3" customWidth="1"/>
    <col min="12296" max="12296" width="11.875" style="3" customWidth="1"/>
    <col min="12297" max="12542" width="9" style="3"/>
    <col min="12543" max="12543" width="46.375" style="3" customWidth="1"/>
    <col min="12544" max="12544" width="19.25" style="3" customWidth="1"/>
    <col min="12545" max="12545" width="16.25" style="3" customWidth="1"/>
    <col min="12546" max="12546" width="7.25" style="3" customWidth="1"/>
    <col min="12547" max="12547" width="9.375" style="3" customWidth="1"/>
    <col min="12548" max="12548" width="22.75" style="3" customWidth="1"/>
    <col min="12549" max="12549" width="15.75" style="3" customWidth="1"/>
    <col min="12550" max="12550" width="10.375" style="3" customWidth="1"/>
    <col min="12551" max="12551" width="14.25" style="3" customWidth="1"/>
    <col min="12552" max="12552" width="11.875" style="3" customWidth="1"/>
    <col min="12553" max="12798" width="9" style="3"/>
    <col min="12799" max="12799" width="46.375" style="3" customWidth="1"/>
    <col min="12800" max="12800" width="19.25" style="3" customWidth="1"/>
    <col min="12801" max="12801" width="16.25" style="3" customWidth="1"/>
    <col min="12802" max="12802" width="7.25" style="3" customWidth="1"/>
    <col min="12803" max="12803" width="9.375" style="3" customWidth="1"/>
    <col min="12804" max="12804" width="22.75" style="3" customWidth="1"/>
    <col min="12805" max="12805" width="15.75" style="3" customWidth="1"/>
    <col min="12806" max="12806" width="10.375" style="3" customWidth="1"/>
    <col min="12807" max="12807" width="14.25" style="3" customWidth="1"/>
    <col min="12808" max="12808" width="11.875" style="3" customWidth="1"/>
    <col min="12809" max="13054" width="9" style="3"/>
    <col min="13055" max="13055" width="46.375" style="3" customWidth="1"/>
    <col min="13056" max="13056" width="19.25" style="3" customWidth="1"/>
    <col min="13057" max="13057" width="16.25" style="3" customWidth="1"/>
    <col min="13058" max="13058" width="7.25" style="3" customWidth="1"/>
    <col min="13059" max="13059" width="9.375" style="3" customWidth="1"/>
    <col min="13060" max="13060" width="22.75" style="3" customWidth="1"/>
    <col min="13061" max="13061" width="15.75" style="3" customWidth="1"/>
    <col min="13062" max="13062" width="10.375" style="3" customWidth="1"/>
    <col min="13063" max="13063" width="14.25" style="3" customWidth="1"/>
    <col min="13064" max="13064" width="11.875" style="3" customWidth="1"/>
    <col min="13065" max="13310" width="9" style="3"/>
    <col min="13311" max="13311" width="46.375" style="3" customWidth="1"/>
    <col min="13312" max="13312" width="19.25" style="3" customWidth="1"/>
    <col min="13313" max="13313" width="16.25" style="3" customWidth="1"/>
    <col min="13314" max="13314" width="7.25" style="3" customWidth="1"/>
    <col min="13315" max="13315" width="9.375" style="3" customWidth="1"/>
    <col min="13316" max="13316" width="22.75" style="3" customWidth="1"/>
    <col min="13317" max="13317" width="15.75" style="3" customWidth="1"/>
    <col min="13318" max="13318" width="10.375" style="3" customWidth="1"/>
    <col min="13319" max="13319" width="14.25" style="3" customWidth="1"/>
    <col min="13320" max="13320" width="11.875" style="3" customWidth="1"/>
    <col min="13321" max="13566" width="9" style="3"/>
    <col min="13567" max="13567" width="46.375" style="3" customWidth="1"/>
    <col min="13568" max="13568" width="19.25" style="3" customWidth="1"/>
    <col min="13569" max="13569" width="16.25" style="3" customWidth="1"/>
    <col min="13570" max="13570" width="7.25" style="3" customWidth="1"/>
    <col min="13571" max="13571" width="9.375" style="3" customWidth="1"/>
    <col min="13572" max="13572" width="22.75" style="3" customWidth="1"/>
    <col min="13573" max="13573" width="15.75" style="3" customWidth="1"/>
    <col min="13574" max="13574" width="10.375" style="3" customWidth="1"/>
    <col min="13575" max="13575" width="14.25" style="3" customWidth="1"/>
    <col min="13576" max="13576" width="11.875" style="3" customWidth="1"/>
    <col min="13577" max="13822" width="9" style="3"/>
    <col min="13823" max="13823" width="46.375" style="3" customWidth="1"/>
    <col min="13824" max="13824" width="19.25" style="3" customWidth="1"/>
    <col min="13825" max="13825" width="16.25" style="3" customWidth="1"/>
    <col min="13826" max="13826" width="7.25" style="3" customWidth="1"/>
    <col min="13827" max="13827" width="9.375" style="3" customWidth="1"/>
    <col min="13828" max="13828" width="22.75" style="3" customWidth="1"/>
    <col min="13829" max="13829" width="15.75" style="3" customWidth="1"/>
    <col min="13830" max="13830" width="10.375" style="3" customWidth="1"/>
    <col min="13831" max="13831" width="14.25" style="3" customWidth="1"/>
    <col min="13832" max="13832" width="11.875" style="3" customWidth="1"/>
    <col min="13833" max="14078" width="9" style="3"/>
    <col min="14079" max="14079" width="46.375" style="3" customWidth="1"/>
    <col min="14080" max="14080" width="19.25" style="3" customWidth="1"/>
    <col min="14081" max="14081" width="16.25" style="3" customWidth="1"/>
    <col min="14082" max="14082" width="7.25" style="3" customWidth="1"/>
    <col min="14083" max="14083" width="9.375" style="3" customWidth="1"/>
    <col min="14084" max="14084" width="22.75" style="3" customWidth="1"/>
    <col min="14085" max="14085" width="15.75" style="3" customWidth="1"/>
    <col min="14086" max="14086" width="10.375" style="3" customWidth="1"/>
    <col min="14087" max="14087" width="14.25" style="3" customWidth="1"/>
    <col min="14088" max="14088" width="11.875" style="3" customWidth="1"/>
    <col min="14089" max="14334" width="9" style="3"/>
    <col min="14335" max="14335" width="46.375" style="3" customWidth="1"/>
    <col min="14336" max="14336" width="19.25" style="3" customWidth="1"/>
    <col min="14337" max="14337" width="16.25" style="3" customWidth="1"/>
    <col min="14338" max="14338" width="7.25" style="3" customWidth="1"/>
    <col min="14339" max="14339" width="9.375" style="3" customWidth="1"/>
    <col min="14340" max="14340" width="22.75" style="3" customWidth="1"/>
    <col min="14341" max="14341" width="15.75" style="3" customWidth="1"/>
    <col min="14342" max="14342" width="10.375" style="3" customWidth="1"/>
    <col min="14343" max="14343" width="14.25" style="3" customWidth="1"/>
    <col min="14344" max="14344" width="11.875" style="3" customWidth="1"/>
    <col min="14345" max="14590" width="9" style="3"/>
    <col min="14591" max="14591" width="46.375" style="3" customWidth="1"/>
    <col min="14592" max="14592" width="19.25" style="3" customWidth="1"/>
    <col min="14593" max="14593" width="16.25" style="3" customWidth="1"/>
    <col min="14594" max="14594" width="7.25" style="3" customWidth="1"/>
    <col min="14595" max="14595" width="9.375" style="3" customWidth="1"/>
    <col min="14596" max="14596" width="22.75" style="3" customWidth="1"/>
    <col min="14597" max="14597" width="15.75" style="3" customWidth="1"/>
    <col min="14598" max="14598" width="10.375" style="3" customWidth="1"/>
    <col min="14599" max="14599" width="14.25" style="3" customWidth="1"/>
    <col min="14600" max="14600" width="11.875" style="3" customWidth="1"/>
    <col min="14601" max="14846" width="9" style="3"/>
    <col min="14847" max="14847" width="46.375" style="3" customWidth="1"/>
    <col min="14848" max="14848" width="19.25" style="3" customWidth="1"/>
    <col min="14849" max="14849" width="16.25" style="3" customWidth="1"/>
    <col min="14850" max="14850" width="7.25" style="3" customWidth="1"/>
    <col min="14851" max="14851" width="9.375" style="3" customWidth="1"/>
    <col min="14852" max="14852" width="22.75" style="3" customWidth="1"/>
    <col min="14853" max="14853" width="15.75" style="3" customWidth="1"/>
    <col min="14854" max="14854" width="10.375" style="3" customWidth="1"/>
    <col min="14855" max="14855" width="14.25" style="3" customWidth="1"/>
    <col min="14856" max="14856" width="11.875" style="3" customWidth="1"/>
    <col min="14857" max="15102" width="9" style="3"/>
    <col min="15103" max="15103" width="46.375" style="3" customWidth="1"/>
    <col min="15104" max="15104" width="19.25" style="3" customWidth="1"/>
    <col min="15105" max="15105" width="16.25" style="3" customWidth="1"/>
    <col min="15106" max="15106" width="7.25" style="3" customWidth="1"/>
    <col min="15107" max="15107" width="9.375" style="3" customWidth="1"/>
    <col min="15108" max="15108" width="22.75" style="3" customWidth="1"/>
    <col min="15109" max="15109" width="15.75" style="3" customWidth="1"/>
    <col min="15110" max="15110" width="10.375" style="3" customWidth="1"/>
    <col min="15111" max="15111" width="14.25" style="3" customWidth="1"/>
    <col min="15112" max="15112" width="11.875" style="3" customWidth="1"/>
    <col min="15113" max="15358" width="9" style="3"/>
    <col min="15359" max="15359" width="46.375" style="3" customWidth="1"/>
    <col min="15360" max="15360" width="19.25" style="3" customWidth="1"/>
    <col min="15361" max="15361" width="16.25" style="3" customWidth="1"/>
    <col min="15362" max="15362" width="7.25" style="3" customWidth="1"/>
    <col min="15363" max="15363" width="9.375" style="3" customWidth="1"/>
    <col min="15364" max="15364" width="22.75" style="3" customWidth="1"/>
    <col min="15365" max="15365" width="15.75" style="3" customWidth="1"/>
    <col min="15366" max="15366" width="10.375" style="3" customWidth="1"/>
    <col min="15367" max="15367" width="14.25" style="3" customWidth="1"/>
    <col min="15368" max="15368" width="11.875" style="3" customWidth="1"/>
    <col min="15369" max="15614" width="9" style="3"/>
    <col min="15615" max="15615" width="46.375" style="3" customWidth="1"/>
    <col min="15616" max="15616" width="19.25" style="3" customWidth="1"/>
    <col min="15617" max="15617" width="16.25" style="3" customWidth="1"/>
    <col min="15618" max="15618" width="7.25" style="3" customWidth="1"/>
    <col min="15619" max="15619" width="9.375" style="3" customWidth="1"/>
    <col min="15620" max="15620" width="22.75" style="3" customWidth="1"/>
    <col min="15621" max="15621" width="15.75" style="3" customWidth="1"/>
    <col min="15622" max="15622" width="10.375" style="3" customWidth="1"/>
    <col min="15623" max="15623" width="14.25" style="3" customWidth="1"/>
    <col min="15624" max="15624" width="11.875" style="3" customWidth="1"/>
    <col min="15625" max="15870" width="9" style="3"/>
    <col min="15871" max="15871" width="46.375" style="3" customWidth="1"/>
    <col min="15872" max="15872" width="19.25" style="3" customWidth="1"/>
    <col min="15873" max="15873" width="16.25" style="3" customWidth="1"/>
    <col min="15874" max="15874" width="7.25" style="3" customWidth="1"/>
    <col min="15875" max="15875" width="9.375" style="3" customWidth="1"/>
    <col min="15876" max="15876" width="22.75" style="3" customWidth="1"/>
    <col min="15877" max="15877" width="15.75" style="3" customWidth="1"/>
    <col min="15878" max="15878" width="10.375" style="3" customWidth="1"/>
    <col min="15879" max="15879" width="14.25" style="3" customWidth="1"/>
    <col min="15880" max="15880" width="11.875" style="3" customWidth="1"/>
    <col min="15881" max="16126" width="9" style="3"/>
    <col min="16127" max="16127" width="46.375" style="3" customWidth="1"/>
    <col min="16128" max="16128" width="19.25" style="3" customWidth="1"/>
    <col min="16129" max="16129" width="16.25" style="3" customWidth="1"/>
    <col min="16130" max="16130" width="7.25" style="3" customWidth="1"/>
    <col min="16131" max="16131" width="9.375" style="3" customWidth="1"/>
    <col min="16132" max="16132" width="22.75" style="3" customWidth="1"/>
    <col min="16133" max="16133" width="15.75" style="3" customWidth="1"/>
    <col min="16134" max="16134" width="10.375" style="3" customWidth="1"/>
    <col min="16135" max="16135" width="14.25" style="3" customWidth="1"/>
    <col min="16136" max="16136" width="11.875" style="3" customWidth="1"/>
    <col min="16137" max="16384" width="9" style="3"/>
  </cols>
  <sheetData>
    <row r="1" spans="1:11">
      <c r="A1" s="525" t="s">
        <v>0</v>
      </c>
      <c r="B1" s="525"/>
      <c r="C1" s="3"/>
      <c r="D1" s="3"/>
    </row>
    <row r="2" spans="1:11" ht="15" thickBot="1">
      <c r="C2" s="3"/>
      <c r="D2" s="3"/>
    </row>
    <row r="3" spans="1:11" ht="25.5">
      <c r="B3" s="130" t="s">
        <v>283</v>
      </c>
      <c r="C3" s="3"/>
      <c r="D3" s="430"/>
      <c r="E3" s="431" t="s">
        <v>306</v>
      </c>
      <c r="F3" s="431" t="s">
        <v>238</v>
      </c>
      <c r="G3" s="432" t="s">
        <v>239</v>
      </c>
      <c r="H3" s="143"/>
    </row>
    <row r="4" spans="1:11">
      <c r="B4" s="131"/>
      <c r="C4" s="3"/>
      <c r="D4" s="433" t="s">
        <v>240</v>
      </c>
      <c r="E4" s="434">
        <v>-1.5</v>
      </c>
      <c r="F4" s="434">
        <v>-8.8000000000000007</v>
      </c>
      <c r="G4" s="435">
        <v>11.8</v>
      </c>
      <c r="H4" s="144"/>
    </row>
    <row r="5" spans="1:11">
      <c r="C5" s="3"/>
      <c r="D5" s="433" t="s">
        <v>241</v>
      </c>
      <c r="E5" s="434">
        <v>-7</v>
      </c>
      <c r="F5" s="434">
        <v>-7.6</v>
      </c>
      <c r="G5" s="435">
        <v>10.4</v>
      </c>
      <c r="H5" s="144"/>
      <c r="I5" s="132"/>
      <c r="K5" s="133"/>
    </row>
    <row r="6" spans="1:11">
      <c r="C6" s="3"/>
      <c r="D6" s="436" t="s">
        <v>242</v>
      </c>
      <c r="E6" s="437">
        <v>-5.5</v>
      </c>
      <c r="F6" s="437">
        <v>-6.6</v>
      </c>
      <c r="G6" s="438">
        <v>9.8000000000000007</v>
      </c>
      <c r="H6" s="144"/>
      <c r="I6" s="132"/>
      <c r="K6" s="133"/>
    </row>
    <row r="7" spans="1:11">
      <c r="C7" s="3"/>
    </row>
    <row r="8" spans="1:11">
      <c r="C8" s="3"/>
      <c r="E8" s="135"/>
      <c r="F8" s="135"/>
      <c r="G8" s="135"/>
      <c r="H8" s="135"/>
    </row>
    <row r="9" spans="1:11">
      <c r="C9" s="3"/>
      <c r="E9" s="135"/>
      <c r="F9" s="135"/>
      <c r="G9" s="135"/>
      <c r="H9" s="135"/>
      <c r="I9" s="132"/>
    </row>
    <row r="10" spans="1:11">
      <c r="C10" s="3"/>
      <c r="E10" s="136"/>
      <c r="F10" s="135"/>
      <c r="G10" s="135"/>
      <c r="H10" s="135"/>
      <c r="I10" s="132"/>
    </row>
    <row r="11" spans="1:11">
      <c r="C11" s="3"/>
      <c r="E11" s="136"/>
      <c r="F11" s="135"/>
      <c r="G11" s="135"/>
      <c r="H11" s="135"/>
      <c r="I11" s="132"/>
    </row>
    <row r="12" spans="1:11">
      <c r="C12" s="3"/>
      <c r="D12" s="3"/>
      <c r="E12" s="137"/>
      <c r="F12" s="137"/>
      <c r="G12" s="137"/>
      <c r="H12" s="137"/>
    </row>
    <row r="13" spans="1:11">
      <c r="C13" s="3"/>
      <c r="D13" s="3"/>
      <c r="E13" s="138"/>
      <c r="F13" s="138"/>
      <c r="G13" s="138"/>
      <c r="H13" s="138"/>
    </row>
    <row r="14" spans="1:11">
      <c r="C14" s="3"/>
      <c r="D14" s="3"/>
      <c r="E14" s="132"/>
      <c r="F14" s="132"/>
      <c r="G14" s="132"/>
      <c r="H14" s="132"/>
    </row>
    <row r="15" spans="1:11">
      <c r="C15" s="3"/>
      <c r="D15" s="3"/>
      <c r="E15" s="132"/>
      <c r="F15" s="132"/>
      <c r="G15" s="132"/>
      <c r="H15" s="132"/>
    </row>
    <row r="16" spans="1:11">
      <c r="C16" s="3"/>
      <c r="D16" s="3"/>
      <c r="E16" s="132"/>
      <c r="F16" s="132"/>
      <c r="G16" s="132"/>
      <c r="H16" s="132"/>
    </row>
    <row r="17" spans="2:8">
      <c r="C17" s="3"/>
      <c r="D17" s="3"/>
      <c r="E17" s="132"/>
      <c r="F17" s="132"/>
      <c r="G17" s="132"/>
      <c r="H17" s="132"/>
    </row>
    <row r="18" spans="2:8">
      <c r="C18" s="3"/>
      <c r="D18" s="3"/>
      <c r="E18" s="139"/>
      <c r="F18" s="139"/>
      <c r="G18" s="139"/>
      <c r="H18" s="139"/>
    </row>
    <row r="19" spans="2:8">
      <c r="C19" s="3"/>
      <c r="D19" s="3"/>
    </row>
    <row r="20" spans="2:8">
      <c r="C20" s="3"/>
      <c r="D20" s="3"/>
    </row>
    <row r="21" spans="2:8" ht="27.75" thickBot="1">
      <c r="B21" s="166" t="s">
        <v>243</v>
      </c>
      <c r="C21" s="3"/>
      <c r="D21" s="3"/>
    </row>
    <row r="22" spans="2:8" ht="16.5">
      <c r="B22" s="140"/>
      <c r="C22" s="3"/>
    </row>
  </sheetData>
  <mergeCells count="1">
    <mergeCell ref="A1:B1"/>
  </mergeCells>
  <hyperlinks>
    <hyperlink ref="A1:B1" location="Turinys!A34" display="↖ atgal į turinį" xr:uid="{09281601-E896-44BC-8F92-C9198096A0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topLeftCell="A8" zoomScaleNormal="100" workbookViewId="0">
      <selection activeCell="L1" sqref="A1:L36"/>
    </sheetView>
  </sheetViews>
  <sheetFormatPr defaultRowHeight="12.75"/>
  <cols>
    <col min="1" max="1" width="37.5" style="22" customWidth="1"/>
    <col min="2" max="4" width="9" style="22"/>
    <col min="5" max="5" width="8.5" style="22" customWidth="1"/>
    <col min="6" max="6" width="9" style="22" customWidth="1"/>
    <col min="7" max="7" width="8.75" style="22" customWidth="1"/>
    <col min="8" max="8" width="9.25" style="22" customWidth="1"/>
    <col min="9" max="9" width="8.875" style="22" customWidth="1"/>
    <col min="10" max="10" width="9.75" style="22" customWidth="1"/>
    <col min="11" max="16384" width="9" style="22"/>
  </cols>
  <sheetData>
    <row r="1" spans="1:11" s="21" customFormat="1" ht="25.5">
      <c r="A1" s="34"/>
      <c r="B1" s="24" t="s">
        <v>3</v>
      </c>
      <c r="C1" s="25" t="s">
        <v>11</v>
      </c>
      <c r="D1" s="25" t="s">
        <v>12</v>
      </c>
      <c r="E1" s="25" t="s">
        <v>99</v>
      </c>
      <c r="F1" s="25" t="s">
        <v>100</v>
      </c>
      <c r="G1" s="25" t="s">
        <v>101</v>
      </c>
      <c r="H1" s="25" t="s">
        <v>102</v>
      </c>
      <c r="I1" s="25" t="s">
        <v>13</v>
      </c>
      <c r="J1" s="25" t="s">
        <v>14</v>
      </c>
      <c r="K1" s="26" t="s">
        <v>15</v>
      </c>
    </row>
    <row r="2" spans="1:11">
      <c r="A2" s="35" t="s">
        <v>16</v>
      </c>
      <c r="B2" s="28">
        <v>-1.1467349055619633</v>
      </c>
      <c r="C2" s="28">
        <f>B2</f>
        <v>-1.1467349055619633</v>
      </c>
      <c r="D2" s="28"/>
      <c r="E2" s="28"/>
      <c r="F2" s="28"/>
      <c r="G2" s="28"/>
      <c r="H2" s="28"/>
      <c r="I2" s="28">
        <f>SUM($B$2:B2)</f>
        <v>-1.1467349055619633</v>
      </c>
      <c r="J2" s="28">
        <f>IF(SUM(C2:H2)&gt;0,SUM(C2:H2)+0.1,SUM(C2:H2)-0.1)</f>
        <v>-1.2467349055619634</v>
      </c>
      <c r="K2" s="29">
        <f>B2</f>
        <v>-1.1467349055619633</v>
      </c>
    </row>
    <row r="3" spans="1:11">
      <c r="A3" s="35" t="s">
        <v>17</v>
      </c>
      <c r="B3" s="28">
        <v>0.42806288393929171</v>
      </c>
      <c r="C3" s="28"/>
      <c r="D3" s="28">
        <f>MAX(0,MIN(SUM(B$2:B2),SUM(B$2:B3)))+MIN(0,MAX(SUM(B$2:B2),SUM(B$2:B3)))</f>
        <v>-0.71867202162267163</v>
      </c>
      <c r="E3" s="28">
        <f>MAX(0,MIN(SUM(B$2:B3),B3))</f>
        <v>0</v>
      </c>
      <c r="F3" s="28">
        <f>-MAX(0,(B3-E3))</f>
        <v>-0.42806288393929171</v>
      </c>
      <c r="G3" s="28">
        <f>MAX(0,(H3-B3))</f>
        <v>0</v>
      </c>
      <c r="H3" s="28">
        <f>MIN(0,MAX(SUM(B$2:B3),B3))</f>
        <v>0</v>
      </c>
      <c r="I3" s="28">
        <f>SUM($B$2:B3)</f>
        <v>-0.71867202162267163</v>
      </c>
      <c r="J3" s="28">
        <f t="shared" ref="J3:J8" si="0">IF(SUM(C3:H3)&gt;0,SUM(C3:H3)+0.1,SUM(C3:H3)-0.1)</f>
        <v>-1.2467349055619634</v>
      </c>
      <c r="K3" s="30">
        <f t="shared" ref="K3:K8" si="1">B3</f>
        <v>0.42806288393929171</v>
      </c>
    </row>
    <row r="4" spans="1:11">
      <c r="A4" s="35" t="s">
        <v>103</v>
      </c>
      <c r="B4" s="28">
        <v>0.4260036517856452</v>
      </c>
      <c r="C4" s="28"/>
      <c r="D4" s="28">
        <f>MAX(0,MIN(SUM(B$2:B3),SUM(B$2:B4)))+MIN(0,MAX(SUM(B$2:B3),SUM(B$2:B4)))</f>
        <v>-0.29266836983702643</v>
      </c>
      <c r="E4" s="28">
        <f>MAX(0,MIN(SUM(B$2:B4),B4))</f>
        <v>0</v>
      </c>
      <c r="F4" s="28">
        <f>-MAX(0,(B4-E4))</f>
        <v>-0.4260036517856452</v>
      </c>
      <c r="G4" s="28">
        <f>MAX(0,(H4-B4))</f>
        <v>0</v>
      </c>
      <c r="H4" s="28">
        <f>MIN(0,MAX(SUM(B$2:B4),B4))</f>
        <v>0</v>
      </c>
      <c r="I4" s="28">
        <f>SUM($B$2:B4)</f>
        <v>-0.29266836983702643</v>
      </c>
      <c r="J4" s="28">
        <f t="shared" si="0"/>
        <v>-0.81867202162267161</v>
      </c>
      <c r="K4" s="30">
        <f t="shared" si="1"/>
        <v>0.4260036517856452</v>
      </c>
    </row>
    <row r="5" spans="1:11">
      <c r="A5" s="35" t="s">
        <v>104</v>
      </c>
      <c r="B5" s="28">
        <v>-0.29266836983702649</v>
      </c>
      <c r="C5" s="28">
        <f>B5</f>
        <v>-0.29266836983702649</v>
      </c>
      <c r="D5" s="28"/>
      <c r="E5" s="28"/>
      <c r="F5" s="28"/>
      <c r="G5" s="28"/>
      <c r="H5" s="28"/>
      <c r="I5" s="28">
        <f>SUM($B$5:B5)</f>
        <v>-0.29266836983702649</v>
      </c>
      <c r="J5" s="28">
        <f t="shared" si="0"/>
        <v>-0.39266836983702647</v>
      </c>
      <c r="K5" s="29">
        <f t="shared" si="1"/>
        <v>-0.29266836983702649</v>
      </c>
    </row>
    <row r="6" spans="1:11">
      <c r="A6" s="35" t="s">
        <v>105</v>
      </c>
      <c r="B6" s="28">
        <v>0.49370090883677792</v>
      </c>
      <c r="C6" s="28"/>
      <c r="D6" s="28">
        <f>MAX(0,MIN(SUM(B$5:B5),SUM(B$5:B6)))+MIN(0,MAX(SUM(B$5:B5),SUM(B$5:B6)))</f>
        <v>0</v>
      </c>
      <c r="E6" s="28">
        <f>MAX(0,MIN(SUM(B$5:B6),B6))</f>
        <v>0.20103253899975143</v>
      </c>
      <c r="F6" s="28">
        <f>-MAX(0,(B6-E6))</f>
        <v>-0.29266836983702649</v>
      </c>
      <c r="G6" s="28">
        <f>MAX(0,(H6-B6))</f>
        <v>0</v>
      </c>
      <c r="H6" s="28">
        <f>MIN(0,MAX(SUM(B$5:B6),B6))</f>
        <v>0</v>
      </c>
      <c r="I6" s="28">
        <f>SUM($B$5:B6)</f>
        <v>0.20103253899975143</v>
      </c>
      <c r="J6" s="28">
        <f>IF(SUM(C6:H6)&gt;0,SUM(C6:H6)+0.1,SUM(C6:H6)-0.3)</f>
        <v>-0.39163583083727505</v>
      </c>
      <c r="K6" s="30">
        <f t="shared" si="1"/>
        <v>0.49370090883677792</v>
      </c>
    </row>
    <row r="7" spans="1:11">
      <c r="A7" s="35" t="s">
        <v>106</v>
      </c>
      <c r="B7" s="28">
        <v>4.0669835034520811E-2</v>
      </c>
      <c r="C7" s="28"/>
      <c r="D7" s="28">
        <f>MAX(0,MIN(SUM(B$5:B6),SUM(B$5:B7)))+MIN(0,MAX(SUM(B$5:B6),SUM(B$5:B7)))</f>
        <v>0.20103253899975143</v>
      </c>
      <c r="E7" s="28">
        <f>MAX(0,MIN(SUM(B$5:B7),B7))</f>
        <v>4.0669835034520811E-2</v>
      </c>
      <c r="F7" s="28">
        <f>-MAX(0,(B7-E7))</f>
        <v>0</v>
      </c>
      <c r="G7" s="28">
        <f>MAX(0,(H7-B7))</f>
        <v>0</v>
      </c>
      <c r="H7" s="28">
        <f>MIN(0,MAX(SUM(B$5:B7),B7))</f>
        <v>0</v>
      </c>
      <c r="I7" s="28">
        <f>SUM($B$5:B7)</f>
        <v>0.24170237403427225</v>
      </c>
      <c r="J7" s="28">
        <f t="shared" si="0"/>
        <v>0.34170237403427228</v>
      </c>
      <c r="K7" s="30">
        <f t="shared" si="1"/>
        <v>4.0669835034520811E-2</v>
      </c>
    </row>
    <row r="8" spans="1:11">
      <c r="A8" s="36" t="s">
        <v>107</v>
      </c>
      <c r="B8" s="31">
        <v>0.24170237403427242</v>
      </c>
      <c r="C8" s="31">
        <f>B8</f>
        <v>0.24170237403427242</v>
      </c>
      <c r="D8" s="31"/>
      <c r="E8" s="31"/>
      <c r="F8" s="31"/>
      <c r="G8" s="31"/>
      <c r="H8" s="31"/>
      <c r="I8" s="31"/>
      <c r="J8" s="31">
        <f t="shared" si="0"/>
        <v>0.34170237403427239</v>
      </c>
      <c r="K8" s="32">
        <f t="shared" si="1"/>
        <v>0.24170237403427242</v>
      </c>
    </row>
    <row r="20" spans="7:7">
      <c r="G20" s="33"/>
    </row>
  </sheetData>
  <pageMargins left="0.7" right="0.7" top="0.75" bottom="0.75" header="0.3" footer="0.3"/>
  <pageSetup scale="8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197A-B845-457A-9708-664501ED19EC}">
  <sheetPr>
    <tabColor rgb="FF47ABD9"/>
  </sheetPr>
  <dimension ref="A1:H22"/>
  <sheetViews>
    <sheetView showGridLines="0" showRowColHeaders="0" workbookViewId="0">
      <selection sqref="A1:B1"/>
    </sheetView>
  </sheetViews>
  <sheetFormatPr defaultRowHeight="14.25"/>
  <cols>
    <col min="1" max="1" width="9" style="3"/>
    <col min="2" max="2" width="63.375" style="3" customWidth="1"/>
    <col min="3" max="3" width="8.25" style="134" customWidth="1"/>
    <col min="4" max="4" width="10.625" style="134" customWidth="1"/>
    <col min="5" max="5" width="18.125" style="3" customWidth="1"/>
    <col min="6" max="251" width="9" style="3"/>
    <col min="252" max="252" width="46.375" style="3" customWidth="1"/>
    <col min="253" max="253" width="19.25" style="3" customWidth="1"/>
    <col min="254" max="254" width="16.25" style="3" customWidth="1"/>
    <col min="255" max="255" width="7.25" style="3" customWidth="1"/>
    <col min="256" max="256" width="9.375" style="3" customWidth="1"/>
    <col min="257" max="257" width="22.75" style="3" customWidth="1"/>
    <col min="258" max="258" width="15.75" style="3" customWidth="1"/>
    <col min="259" max="259" width="10.375" style="3" customWidth="1"/>
    <col min="260" max="260" width="14.25" style="3" customWidth="1"/>
    <col min="261" max="261" width="11.875" style="3" customWidth="1"/>
    <col min="262" max="507" width="9" style="3"/>
    <col min="508" max="508" width="46.375" style="3" customWidth="1"/>
    <col min="509" max="509" width="19.25" style="3" customWidth="1"/>
    <col min="510" max="510" width="16.25" style="3" customWidth="1"/>
    <col min="511" max="511" width="7.25" style="3" customWidth="1"/>
    <col min="512" max="512" width="9.375" style="3" customWidth="1"/>
    <col min="513" max="513" width="22.75" style="3" customWidth="1"/>
    <col min="514" max="514" width="15.75" style="3" customWidth="1"/>
    <col min="515" max="515" width="10.375" style="3" customWidth="1"/>
    <col min="516" max="516" width="14.25" style="3" customWidth="1"/>
    <col min="517" max="517" width="11.875" style="3" customWidth="1"/>
    <col min="518" max="763" width="9" style="3"/>
    <col min="764" max="764" width="46.375" style="3" customWidth="1"/>
    <col min="765" max="765" width="19.25" style="3" customWidth="1"/>
    <col min="766" max="766" width="16.25" style="3" customWidth="1"/>
    <col min="767" max="767" width="7.25" style="3" customWidth="1"/>
    <col min="768" max="768" width="9.375" style="3" customWidth="1"/>
    <col min="769" max="769" width="22.75" style="3" customWidth="1"/>
    <col min="770" max="770" width="15.75" style="3" customWidth="1"/>
    <col min="771" max="771" width="10.375" style="3" customWidth="1"/>
    <col min="772" max="772" width="14.25" style="3" customWidth="1"/>
    <col min="773" max="773" width="11.875" style="3" customWidth="1"/>
    <col min="774" max="1019" width="9" style="3"/>
    <col min="1020" max="1020" width="46.375" style="3" customWidth="1"/>
    <col min="1021" max="1021" width="19.25" style="3" customWidth="1"/>
    <col min="1022" max="1022" width="16.25" style="3" customWidth="1"/>
    <col min="1023" max="1023" width="7.25" style="3" customWidth="1"/>
    <col min="1024" max="1024" width="9.375" style="3" customWidth="1"/>
    <col min="1025" max="1025" width="22.75" style="3" customWidth="1"/>
    <col min="1026" max="1026" width="15.75" style="3" customWidth="1"/>
    <col min="1027" max="1027" width="10.375" style="3" customWidth="1"/>
    <col min="1028" max="1028" width="14.25" style="3" customWidth="1"/>
    <col min="1029" max="1029" width="11.875" style="3" customWidth="1"/>
    <col min="1030" max="1275" width="9" style="3"/>
    <col min="1276" max="1276" width="46.375" style="3" customWidth="1"/>
    <col min="1277" max="1277" width="19.25" style="3" customWidth="1"/>
    <col min="1278" max="1278" width="16.25" style="3" customWidth="1"/>
    <col min="1279" max="1279" width="7.25" style="3" customWidth="1"/>
    <col min="1280" max="1280" width="9.375" style="3" customWidth="1"/>
    <col min="1281" max="1281" width="22.75" style="3" customWidth="1"/>
    <col min="1282" max="1282" width="15.75" style="3" customWidth="1"/>
    <col min="1283" max="1283" width="10.375" style="3" customWidth="1"/>
    <col min="1284" max="1284" width="14.25" style="3" customWidth="1"/>
    <col min="1285" max="1285" width="11.875" style="3" customWidth="1"/>
    <col min="1286" max="1531" width="9" style="3"/>
    <col min="1532" max="1532" width="46.375" style="3" customWidth="1"/>
    <col min="1533" max="1533" width="19.25" style="3" customWidth="1"/>
    <col min="1534" max="1534" width="16.25" style="3" customWidth="1"/>
    <col min="1535" max="1535" width="7.25" style="3" customWidth="1"/>
    <col min="1536" max="1536" width="9.375" style="3" customWidth="1"/>
    <col min="1537" max="1537" width="22.75" style="3" customWidth="1"/>
    <col min="1538" max="1538" width="15.75" style="3" customWidth="1"/>
    <col min="1539" max="1539" width="10.375" style="3" customWidth="1"/>
    <col min="1540" max="1540" width="14.25" style="3" customWidth="1"/>
    <col min="1541" max="1541" width="11.875" style="3" customWidth="1"/>
    <col min="1542" max="1787" width="9" style="3"/>
    <col min="1788" max="1788" width="46.375" style="3" customWidth="1"/>
    <col min="1789" max="1789" width="19.25" style="3" customWidth="1"/>
    <col min="1790" max="1790" width="16.25" style="3" customWidth="1"/>
    <col min="1791" max="1791" width="7.25" style="3" customWidth="1"/>
    <col min="1792" max="1792" width="9.375" style="3" customWidth="1"/>
    <col min="1793" max="1793" width="22.75" style="3" customWidth="1"/>
    <col min="1794" max="1794" width="15.75" style="3" customWidth="1"/>
    <col min="1795" max="1795" width="10.375" style="3" customWidth="1"/>
    <col min="1796" max="1796" width="14.25" style="3" customWidth="1"/>
    <col min="1797" max="1797" width="11.875" style="3" customWidth="1"/>
    <col min="1798" max="2043" width="9" style="3"/>
    <col min="2044" max="2044" width="46.375" style="3" customWidth="1"/>
    <col min="2045" max="2045" width="19.25" style="3" customWidth="1"/>
    <col min="2046" max="2046" width="16.25" style="3" customWidth="1"/>
    <col min="2047" max="2047" width="7.25" style="3" customWidth="1"/>
    <col min="2048" max="2048" width="9.375" style="3" customWidth="1"/>
    <col min="2049" max="2049" width="22.75" style="3" customWidth="1"/>
    <col min="2050" max="2050" width="15.75" style="3" customWidth="1"/>
    <col min="2051" max="2051" width="10.375" style="3" customWidth="1"/>
    <col min="2052" max="2052" width="14.25" style="3" customWidth="1"/>
    <col min="2053" max="2053" width="11.875" style="3" customWidth="1"/>
    <col min="2054" max="2299" width="9" style="3"/>
    <col min="2300" max="2300" width="46.375" style="3" customWidth="1"/>
    <col min="2301" max="2301" width="19.25" style="3" customWidth="1"/>
    <col min="2302" max="2302" width="16.25" style="3" customWidth="1"/>
    <col min="2303" max="2303" width="7.25" style="3" customWidth="1"/>
    <col min="2304" max="2304" width="9.375" style="3" customWidth="1"/>
    <col min="2305" max="2305" width="22.75" style="3" customWidth="1"/>
    <col min="2306" max="2306" width="15.75" style="3" customWidth="1"/>
    <col min="2307" max="2307" width="10.375" style="3" customWidth="1"/>
    <col min="2308" max="2308" width="14.25" style="3" customWidth="1"/>
    <col min="2309" max="2309" width="11.875" style="3" customWidth="1"/>
    <col min="2310" max="2555" width="9" style="3"/>
    <col min="2556" max="2556" width="46.375" style="3" customWidth="1"/>
    <col min="2557" max="2557" width="19.25" style="3" customWidth="1"/>
    <col min="2558" max="2558" width="16.25" style="3" customWidth="1"/>
    <col min="2559" max="2559" width="7.25" style="3" customWidth="1"/>
    <col min="2560" max="2560" width="9.375" style="3" customWidth="1"/>
    <col min="2561" max="2561" width="22.75" style="3" customWidth="1"/>
    <col min="2562" max="2562" width="15.75" style="3" customWidth="1"/>
    <col min="2563" max="2563" width="10.375" style="3" customWidth="1"/>
    <col min="2564" max="2564" width="14.25" style="3" customWidth="1"/>
    <col min="2565" max="2565" width="11.875" style="3" customWidth="1"/>
    <col min="2566" max="2811" width="9" style="3"/>
    <col min="2812" max="2812" width="46.375" style="3" customWidth="1"/>
    <col min="2813" max="2813" width="19.25" style="3" customWidth="1"/>
    <col min="2814" max="2814" width="16.25" style="3" customWidth="1"/>
    <col min="2815" max="2815" width="7.25" style="3" customWidth="1"/>
    <col min="2816" max="2816" width="9.375" style="3" customWidth="1"/>
    <col min="2817" max="2817" width="22.75" style="3" customWidth="1"/>
    <col min="2818" max="2818" width="15.75" style="3" customWidth="1"/>
    <col min="2819" max="2819" width="10.375" style="3" customWidth="1"/>
    <col min="2820" max="2820" width="14.25" style="3" customWidth="1"/>
    <col min="2821" max="2821" width="11.875" style="3" customWidth="1"/>
    <col min="2822" max="3067" width="9" style="3"/>
    <col min="3068" max="3068" width="46.375" style="3" customWidth="1"/>
    <col min="3069" max="3069" width="19.25" style="3" customWidth="1"/>
    <col min="3070" max="3070" width="16.25" style="3" customWidth="1"/>
    <col min="3071" max="3071" width="7.25" style="3" customWidth="1"/>
    <col min="3072" max="3072" width="9.375" style="3" customWidth="1"/>
    <col min="3073" max="3073" width="22.75" style="3" customWidth="1"/>
    <col min="3074" max="3074" width="15.75" style="3" customWidth="1"/>
    <col min="3075" max="3075" width="10.375" style="3" customWidth="1"/>
    <col min="3076" max="3076" width="14.25" style="3" customWidth="1"/>
    <col min="3077" max="3077" width="11.875" style="3" customWidth="1"/>
    <col min="3078" max="3323" width="9" style="3"/>
    <col min="3324" max="3324" width="46.375" style="3" customWidth="1"/>
    <col min="3325" max="3325" width="19.25" style="3" customWidth="1"/>
    <col min="3326" max="3326" width="16.25" style="3" customWidth="1"/>
    <col min="3327" max="3327" width="7.25" style="3" customWidth="1"/>
    <col min="3328" max="3328" width="9.375" style="3" customWidth="1"/>
    <col min="3329" max="3329" width="22.75" style="3" customWidth="1"/>
    <col min="3330" max="3330" width="15.75" style="3" customWidth="1"/>
    <col min="3331" max="3331" width="10.375" style="3" customWidth="1"/>
    <col min="3332" max="3332" width="14.25" style="3" customWidth="1"/>
    <col min="3333" max="3333" width="11.875" style="3" customWidth="1"/>
    <col min="3334" max="3579" width="9" style="3"/>
    <col min="3580" max="3580" width="46.375" style="3" customWidth="1"/>
    <col min="3581" max="3581" width="19.25" style="3" customWidth="1"/>
    <col min="3582" max="3582" width="16.25" style="3" customWidth="1"/>
    <col min="3583" max="3583" width="7.25" style="3" customWidth="1"/>
    <col min="3584" max="3584" width="9.375" style="3" customWidth="1"/>
    <col min="3585" max="3585" width="22.75" style="3" customWidth="1"/>
    <col min="3586" max="3586" width="15.75" style="3" customWidth="1"/>
    <col min="3587" max="3587" width="10.375" style="3" customWidth="1"/>
    <col min="3588" max="3588" width="14.25" style="3" customWidth="1"/>
    <col min="3589" max="3589" width="11.875" style="3" customWidth="1"/>
    <col min="3590" max="3835" width="9" style="3"/>
    <col min="3836" max="3836" width="46.375" style="3" customWidth="1"/>
    <col min="3837" max="3837" width="19.25" style="3" customWidth="1"/>
    <col min="3838" max="3838" width="16.25" style="3" customWidth="1"/>
    <col min="3839" max="3839" width="7.25" style="3" customWidth="1"/>
    <col min="3840" max="3840" width="9.375" style="3" customWidth="1"/>
    <col min="3841" max="3841" width="22.75" style="3" customWidth="1"/>
    <col min="3842" max="3842" width="15.75" style="3" customWidth="1"/>
    <col min="3843" max="3843" width="10.375" style="3" customWidth="1"/>
    <col min="3844" max="3844" width="14.25" style="3" customWidth="1"/>
    <col min="3845" max="3845" width="11.875" style="3" customWidth="1"/>
    <col min="3846" max="4091" width="9" style="3"/>
    <col min="4092" max="4092" width="46.375" style="3" customWidth="1"/>
    <col min="4093" max="4093" width="19.25" style="3" customWidth="1"/>
    <col min="4094" max="4094" width="16.25" style="3" customWidth="1"/>
    <col min="4095" max="4095" width="7.25" style="3" customWidth="1"/>
    <col min="4096" max="4096" width="9.375" style="3" customWidth="1"/>
    <col min="4097" max="4097" width="22.75" style="3" customWidth="1"/>
    <col min="4098" max="4098" width="15.75" style="3" customWidth="1"/>
    <col min="4099" max="4099" width="10.375" style="3" customWidth="1"/>
    <col min="4100" max="4100" width="14.25" style="3" customWidth="1"/>
    <col min="4101" max="4101" width="11.875" style="3" customWidth="1"/>
    <col min="4102" max="4347" width="9" style="3"/>
    <col min="4348" max="4348" width="46.375" style="3" customWidth="1"/>
    <col min="4349" max="4349" width="19.25" style="3" customWidth="1"/>
    <col min="4350" max="4350" width="16.25" style="3" customWidth="1"/>
    <col min="4351" max="4351" width="7.25" style="3" customWidth="1"/>
    <col min="4352" max="4352" width="9.375" style="3" customWidth="1"/>
    <col min="4353" max="4353" width="22.75" style="3" customWidth="1"/>
    <col min="4354" max="4354" width="15.75" style="3" customWidth="1"/>
    <col min="4355" max="4355" width="10.375" style="3" customWidth="1"/>
    <col min="4356" max="4356" width="14.25" style="3" customWidth="1"/>
    <col min="4357" max="4357" width="11.875" style="3" customWidth="1"/>
    <col min="4358" max="4603" width="9" style="3"/>
    <col min="4604" max="4604" width="46.375" style="3" customWidth="1"/>
    <col min="4605" max="4605" width="19.25" style="3" customWidth="1"/>
    <col min="4606" max="4606" width="16.25" style="3" customWidth="1"/>
    <col min="4607" max="4607" width="7.25" style="3" customWidth="1"/>
    <col min="4608" max="4608" width="9.375" style="3" customWidth="1"/>
    <col min="4609" max="4609" width="22.75" style="3" customWidth="1"/>
    <col min="4610" max="4610" width="15.75" style="3" customWidth="1"/>
    <col min="4611" max="4611" width="10.375" style="3" customWidth="1"/>
    <col min="4612" max="4612" width="14.25" style="3" customWidth="1"/>
    <col min="4613" max="4613" width="11.875" style="3" customWidth="1"/>
    <col min="4614" max="4859" width="9" style="3"/>
    <col min="4860" max="4860" width="46.375" style="3" customWidth="1"/>
    <col min="4861" max="4861" width="19.25" style="3" customWidth="1"/>
    <col min="4862" max="4862" width="16.25" style="3" customWidth="1"/>
    <col min="4863" max="4863" width="7.25" style="3" customWidth="1"/>
    <col min="4864" max="4864" width="9.375" style="3" customWidth="1"/>
    <col min="4865" max="4865" width="22.75" style="3" customWidth="1"/>
    <col min="4866" max="4866" width="15.75" style="3" customWidth="1"/>
    <col min="4867" max="4867" width="10.375" style="3" customWidth="1"/>
    <col min="4868" max="4868" width="14.25" style="3" customWidth="1"/>
    <col min="4869" max="4869" width="11.875" style="3" customWidth="1"/>
    <col min="4870" max="5115" width="9" style="3"/>
    <col min="5116" max="5116" width="46.375" style="3" customWidth="1"/>
    <col min="5117" max="5117" width="19.25" style="3" customWidth="1"/>
    <col min="5118" max="5118" width="16.25" style="3" customWidth="1"/>
    <col min="5119" max="5119" width="7.25" style="3" customWidth="1"/>
    <col min="5120" max="5120" width="9.375" style="3" customWidth="1"/>
    <col min="5121" max="5121" width="22.75" style="3" customWidth="1"/>
    <col min="5122" max="5122" width="15.75" style="3" customWidth="1"/>
    <col min="5123" max="5123" width="10.375" style="3" customWidth="1"/>
    <col min="5124" max="5124" width="14.25" style="3" customWidth="1"/>
    <col min="5125" max="5125" width="11.875" style="3" customWidth="1"/>
    <col min="5126" max="5371" width="9" style="3"/>
    <col min="5372" max="5372" width="46.375" style="3" customWidth="1"/>
    <col min="5373" max="5373" width="19.25" style="3" customWidth="1"/>
    <col min="5374" max="5374" width="16.25" style="3" customWidth="1"/>
    <col min="5375" max="5375" width="7.25" style="3" customWidth="1"/>
    <col min="5376" max="5376" width="9.375" style="3" customWidth="1"/>
    <col min="5377" max="5377" width="22.75" style="3" customWidth="1"/>
    <col min="5378" max="5378" width="15.75" style="3" customWidth="1"/>
    <col min="5379" max="5379" width="10.375" style="3" customWidth="1"/>
    <col min="5380" max="5380" width="14.25" style="3" customWidth="1"/>
    <col min="5381" max="5381" width="11.875" style="3" customWidth="1"/>
    <col min="5382" max="5627" width="9" style="3"/>
    <col min="5628" max="5628" width="46.375" style="3" customWidth="1"/>
    <col min="5629" max="5629" width="19.25" style="3" customWidth="1"/>
    <col min="5630" max="5630" width="16.25" style="3" customWidth="1"/>
    <col min="5631" max="5631" width="7.25" style="3" customWidth="1"/>
    <col min="5632" max="5632" width="9.375" style="3" customWidth="1"/>
    <col min="5633" max="5633" width="22.75" style="3" customWidth="1"/>
    <col min="5634" max="5634" width="15.75" style="3" customWidth="1"/>
    <col min="5635" max="5635" width="10.375" style="3" customWidth="1"/>
    <col min="5636" max="5636" width="14.25" style="3" customWidth="1"/>
    <col min="5637" max="5637" width="11.875" style="3" customWidth="1"/>
    <col min="5638" max="5883" width="9" style="3"/>
    <col min="5884" max="5884" width="46.375" style="3" customWidth="1"/>
    <col min="5885" max="5885" width="19.25" style="3" customWidth="1"/>
    <col min="5886" max="5886" width="16.25" style="3" customWidth="1"/>
    <col min="5887" max="5887" width="7.25" style="3" customWidth="1"/>
    <col min="5888" max="5888" width="9.375" style="3" customWidth="1"/>
    <col min="5889" max="5889" width="22.75" style="3" customWidth="1"/>
    <col min="5890" max="5890" width="15.75" style="3" customWidth="1"/>
    <col min="5891" max="5891" width="10.375" style="3" customWidth="1"/>
    <col min="5892" max="5892" width="14.25" style="3" customWidth="1"/>
    <col min="5893" max="5893" width="11.875" style="3" customWidth="1"/>
    <col min="5894" max="6139" width="9" style="3"/>
    <col min="6140" max="6140" width="46.375" style="3" customWidth="1"/>
    <col min="6141" max="6141" width="19.25" style="3" customWidth="1"/>
    <col min="6142" max="6142" width="16.25" style="3" customWidth="1"/>
    <col min="6143" max="6143" width="7.25" style="3" customWidth="1"/>
    <col min="6144" max="6144" width="9.375" style="3" customWidth="1"/>
    <col min="6145" max="6145" width="22.75" style="3" customWidth="1"/>
    <col min="6146" max="6146" width="15.75" style="3" customWidth="1"/>
    <col min="6147" max="6147" width="10.375" style="3" customWidth="1"/>
    <col min="6148" max="6148" width="14.25" style="3" customWidth="1"/>
    <col min="6149" max="6149" width="11.875" style="3" customWidth="1"/>
    <col min="6150" max="6395" width="9" style="3"/>
    <col min="6396" max="6396" width="46.375" style="3" customWidth="1"/>
    <col min="6397" max="6397" width="19.25" style="3" customWidth="1"/>
    <col min="6398" max="6398" width="16.25" style="3" customWidth="1"/>
    <col min="6399" max="6399" width="7.25" style="3" customWidth="1"/>
    <col min="6400" max="6400" width="9.375" style="3" customWidth="1"/>
    <col min="6401" max="6401" width="22.75" style="3" customWidth="1"/>
    <col min="6402" max="6402" width="15.75" style="3" customWidth="1"/>
    <col min="6403" max="6403" width="10.375" style="3" customWidth="1"/>
    <col min="6404" max="6404" width="14.25" style="3" customWidth="1"/>
    <col min="6405" max="6405" width="11.875" style="3" customWidth="1"/>
    <col min="6406" max="6651" width="9" style="3"/>
    <col min="6652" max="6652" width="46.375" style="3" customWidth="1"/>
    <col min="6653" max="6653" width="19.25" style="3" customWidth="1"/>
    <col min="6654" max="6654" width="16.25" style="3" customWidth="1"/>
    <col min="6655" max="6655" width="7.25" style="3" customWidth="1"/>
    <col min="6656" max="6656" width="9.375" style="3" customWidth="1"/>
    <col min="6657" max="6657" width="22.75" style="3" customWidth="1"/>
    <col min="6658" max="6658" width="15.75" style="3" customWidth="1"/>
    <col min="6659" max="6659" width="10.375" style="3" customWidth="1"/>
    <col min="6660" max="6660" width="14.25" style="3" customWidth="1"/>
    <col min="6661" max="6661" width="11.875" style="3" customWidth="1"/>
    <col min="6662" max="6907" width="9" style="3"/>
    <col min="6908" max="6908" width="46.375" style="3" customWidth="1"/>
    <col min="6909" max="6909" width="19.25" style="3" customWidth="1"/>
    <col min="6910" max="6910" width="16.25" style="3" customWidth="1"/>
    <col min="6911" max="6911" width="7.25" style="3" customWidth="1"/>
    <col min="6912" max="6912" width="9.375" style="3" customWidth="1"/>
    <col min="6913" max="6913" width="22.75" style="3" customWidth="1"/>
    <col min="6914" max="6914" width="15.75" style="3" customWidth="1"/>
    <col min="6915" max="6915" width="10.375" style="3" customWidth="1"/>
    <col min="6916" max="6916" width="14.25" style="3" customWidth="1"/>
    <col min="6917" max="6917" width="11.875" style="3" customWidth="1"/>
    <col min="6918" max="7163" width="9" style="3"/>
    <col min="7164" max="7164" width="46.375" style="3" customWidth="1"/>
    <col min="7165" max="7165" width="19.25" style="3" customWidth="1"/>
    <col min="7166" max="7166" width="16.25" style="3" customWidth="1"/>
    <col min="7167" max="7167" width="7.25" style="3" customWidth="1"/>
    <col min="7168" max="7168" width="9.375" style="3" customWidth="1"/>
    <col min="7169" max="7169" width="22.75" style="3" customWidth="1"/>
    <col min="7170" max="7170" width="15.75" style="3" customWidth="1"/>
    <col min="7171" max="7171" width="10.375" style="3" customWidth="1"/>
    <col min="7172" max="7172" width="14.25" style="3" customWidth="1"/>
    <col min="7173" max="7173" width="11.875" style="3" customWidth="1"/>
    <col min="7174" max="7419" width="9" style="3"/>
    <col min="7420" max="7420" width="46.375" style="3" customWidth="1"/>
    <col min="7421" max="7421" width="19.25" style="3" customWidth="1"/>
    <col min="7422" max="7422" width="16.25" style="3" customWidth="1"/>
    <col min="7423" max="7423" width="7.25" style="3" customWidth="1"/>
    <col min="7424" max="7424" width="9.375" style="3" customWidth="1"/>
    <col min="7425" max="7425" width="22.75" style="3" customWidth="1"/>
    <col min="7426" max="7426" width="15.75" style="3" customWidth="1"/>
    <col min="7427" max="7427" width="10.375" style="3" customWidth="1"/>
    <col min="7428" max="7428" width="14.25" style="3" customWidth="1"/>
    <col min="7429" max="7429" width="11.875" style="3" customWidth="1"/>
    <col min="7430" max="7675" width="9" style="3"/>
    <col min="7676" max="7676" width="46.375" style="3" customWidth="1"/>
    <col min="7677" max="7677" width="19.25" style="3" customWidth="1"/>
    <col min="7678" max="7678" width="16.25" style="3" customWidth="1"/>
    <col min="7679" max="7679" width="7.25" style="3" customWidth="1"/>
    <col min="7680" max="7680" width="9.375" style="3" customWidth="1"/>
    <col min="7681" max="7681" width="22.75" style="3" customWidth="1"/>
    <col min="7682" max="7682" width="15.75" style="3" customWidth="1"/>
    <col min="7683" max="7683" width="10.375" style="3" customWidth="1"/>
    <col min="7684" max="7684" width="14.25" style="3" customWidth="1"/>
    <col min="7685" max="7685" width="11.875" style="3" customWidth="1"/>
    <col min="7686" max="7931" width="9" style="3"/>
    <col min="7932" max="7932" width="46.375" style="3" customWidth="1"/>
    <col min="7933" max="7933" width="19.25" style="3" customWidth="1"/>
    <col min="7934" max="7934" width="16.25" style="3" customWidth="1"/>
    <col min="7935" max="7935" width="7.25" style="3" customWidth="1"/>
    <col min="7936" max="7936" width="9.375" style="3" customWidth="1"/>
    <col min="7937" max="7937" width="22.75" style="3" customWidth="1"/>
    <col min="7938" max="7938" width="15.75" style="3" customWidth="1"/>
    <col min="7939" max="7939" width="10.375" style="3" customWidth="1"/>
    <col min="7940" max="7940" width="14.25" style="3" customWidth="1"/>
    <col min="7941" max="7941" width="11.875" style="3" customWidth="1"/>
    <col min="7942" max="8187" width="9" style="3"/>
    <col min="8188" max="8188" width="46.375" style="3" customWidth="1"/>
    <col min="8189" max="8189" width="19.25" style="3" customWidth="1"/>
    <col min="8190" max="8190" width="16.25" style="3" customWidth="1"/>
    <col min="8191" max="8191" width="7.25" style="3" customWidth="1"/>
    <col min="8192" max="8192" width="9.375" style="3" customWidth="1"/>
    <col min="8193" max="8193" width="22.75" style="3" customWidth="1"/>
    <col min="8194" max="8194" width="15.75" style="3" customWidth="1"/>
    <col min="8195" max="8195" width="10.375" style="3" customWidth="1"/>
    <col min="8196" max="8196" width="14.25" style="3" customWidth="1"/>
    <col min="8197" max="8197" width="11.875" style="3" customWidth="1"/>
    <col min="8198" max="8443" width="9" style="3"/>
    <col min="8444" max="8444" width="46.375" style="3" customWidth="1"/>
    <col min="8445" max="8445" width="19.25" style="3" customWidth="1"/>
    <col min="8446" max="8446" width="16.25" style="3" customWidth="1"/>
    <col min="8447" max="8447" width="7.25" style="3" customWidth="1"/>
    <col min="8448" max="8448" width="9.375" style="3" customWidth="1"/>
    <col min="8449" max="8449" width="22.75" style="3" customWidth="1"/>
    <col min="8450" max="8450" width="15.75" style="3" customWidth="1"/>
    <col min="8451" max="8451" width="10.375" style="3" customWidth="1"/>
    <col min="8452" max="8452" width="14.25" style="3" customWidth="1"/>
    <col min="8453" max="8453" width="11.875" style="3" customWidth="1"/>
    <col min="8454" max="8699" width="9" style="3"/>
    <col min="8700" max="8700" width="46.375" style="3" customWidth="1"/>
    <col min="8701" max="8701" width="19.25" style="3" customWidth="1"/>
    <col min="8702" max="8702" width="16.25" style="3" customWidth="1"/>
    <col min="8703" max="8703" width="7.25" style="3" customWidth="1"/>
    <col min="8704" max="8704" width="9.375" style="3" customWidth="1"/>
    <col min="8705" max="8705" width="22.75" style="3" customWidth="1"/>
    <col min="8706" max="8706" width="15.75" style="3" customWidth="1"/>
    <col min="8707" max="8707" width="10.375" style="3" customWidth="1"/>
    <col min="8708" max="8708" width="14.25" style="3" customWidth="1"/>
    <col min="8709" max="8709" width="11.875" style="3" customWidth="1"/>
    <col min="8710" max="8955" width="9" style="3"/>
    <col min="8956" max="8956" width="46.375" style="3" customWidth="1"/>
    <col min="8957" max="8957" width="19.25" style="3" customWidth="1"/>
    <col min="8958" max="8958" width="16.25" style="3" customWidth="1"/>
    <col min="8959" max="8959" width="7.25" style="3" customWidth="1"/>
    <col min="8960" max="8960" width="9.375" style="3" customWidth="1"/>
    <col min="8961" max="8961" width="22.75" style="3" customWidth="1"/>
    <col min="8962" max="8962" width="15.75" style="3" customWidth="1"/>
    <col min="8963" max="8963" width="10.375" style="3" customWidth="1"/>
    <col min="8964" max="8964" width="14.25" style="3" customWidth="1"/>
    <col min="8965" max="8965" width="11.875" style="3" customWidth="1"/>
    <col min="8966" max="9211" width="9" style="3"/>
    <col min="9212" max="9212" width="46.375" style="3" customWidth="1"/>
    <col min="9213" max="9213" width="19.25" style="3" customWidth="1"/>
    <col min="9214" max="9214" width="16.25" style="3" customWidth="1"/>
    <col min="9215" max="9215" width="7.25" style="3" customWidth="1"/>
    <col min="9216" max="9216" width="9.375" style="3" customWidth="1"/>
    <col min="9217" max="9217" width="22.75" style="3" customWidth="1"/>
    <col min="9218" max="9218" width="15.75" style="3" customWidth="1"/>
    <col min="9219" max="9219" width="10.375" style="3" customWidth="1"/>
    <col min="9220" max="9220" width="14.25" style="3" customWidth="1"/>
    <col min="9221" max="9221" width="11.875" style="3" customWidth="1"/>
    <col min="9222" max="9467" width="9" style="3"/>
    <col min="9468" max="9468" width="46.375" style="3" customWidth="1"/>
    <col min="9469" max="9469" width="19.25" style="3" customWidth="1"/>
    <col min="9470" max="9470" width="16.25" style="3" customWidth="1"/>
    <col min="9471" max="9471" width="7.25" style="3" customWidth="1"/>
    <col min="9472" max="9472" width="9.375" style="3" customWidth="1"/>
    <col min="9473" max="9473" width="22.75" style="3" customWidth="1"/>
    <col min="9474" max="9474" width="15.75" style="3" customWidth="1"/>
    <col min="9475" max="9475" width="10.375" style="3" customWidth="1"/>
    <col min="9476" max="9476" width="14.25" style="3" customWidth="1"/>
    <col min="9477" max="9477" width="11.875" style="3" customWidth="1"/>
    <col min="9478" max="9723" width="9" style="3"/>
    <col min="9724" max="9724" width="46.375" style="3" customWidth="1"/>
    <col min="9725" max="9725" width="19.25" style="3" customWidth="1"/>
    <col min="9726" max="9726" width="16.25" style="3" customWidth="1"/>
    <col min="9727" max="9727" width="7.25" style="3" customWidth="1"/>
    <col min="9728" max="9728" width="9.375" style="3" customWidth="1"/>
    <col min="9729" max="9729" width="22.75" style="3" customWidth="1"/>
    <col min="9730" max="9730" width="15.75" style="3" customWidth="1"/>
    <col min="9731" max="9731" width="10.375" style="3" customWidth="1"/>
    <col min="9732" max="9732" width="14.25" style="3" customWidth="1"/>
    <col min="9733" max="9733" width="11.875" style="3" customWidth="1"/>
    <col min="9734" max="9979" width="9" style="3"/>
    <col min="9980" max="9980" width="46.375" style="3" customWidth="1"/>
    <col min="9981" max="9981" width="19.25" style="3" customWidth="1"/>
    <col min="9982" max="9982" width="16.25" style="3" customWidth="1"/>
    <col min="9983" max="9983" width="7.25" style="3" customWidth="1"/>
    <col min="9984" max="9984" width="9.375" style="3" customWidth="1"/>
    <col min="9985" max="9985" width="22.75" style="3" customWidth="1"/>
    <col min="9986" max="9986" width="15.75" style="3" customWidth="1"/>
    <col min="9987" max="9987" width="10.375" style="3" customWidth="1"/>
    <col min="9988" max="9988" width="14.25" style="3" customWidth="1"/>
    <col min="9989" max="9989" width="11.875" style="3" customWidth="1"/>
    <col min="9990" max="10235" width="9" style="3"/>
    <col min="10236" max="10236" width="46.375" style="3" customWidth="1"/>
    <col min="10237" max="10237" width="19.25" style="3" customWidth="1"/>
    <col min="10238" max="10238" width="16.25" style="3" customWidth="1"/>
    <col min="10239" max="10239" width="7.25" style="3" customWidth="1"/>
    <col min="10240" max="10240" width="9.375" style="3" customWidth="1"/>
    <col min="10241" max="10241" width="22.75" style="3" customWidth="1"/>
    <col min="10242" max="10242" width="15.75" style="3" customWidth="1"/>
    <col min="10243" max="10243" width="10.375" style="3" customWidth="1"/>
    <col min="10244" max="10244" width="14.25" style="3" customWidth="1"/>
    <col min="10245" max="10245" width="11.875" style="3" customWidth="1"/>
    <col min="10246" max="10491" width="9" style="3"/>
    <col min="10492" max="10492" width="46.375" style="3" customWidth="1"/>
    <col min="10493" max="10493" width="19.25" style="3" customWidth="1"/>
    <col min="10494" max="10494" width="16.25" style="3" customWidth="1"/>
    <col min="10495" max="10495" width="7.25" style="3" customWidth="1"/>
    <col min="10496" max="10496" width="9.375" style="3" customWidth="1"/>
    <col min="10497" max="10497" width="22.75" style="3" customWidth="1"/>
    <col min="10498" max="10498" width="15.75" style="3" customWidth="1"/>
    <col min="10499" max="10499" width="10.375" style="3" customWidth="1"/>
    <col min="10500" max="10500" width="14.25" style="3" customWidth="1"/>
    <col min="10501" max="10501" width="11.875" style="3" customWidth="1"/>
    <col min="10502" max="10747" width="9" style="3"/>
    <col min="10748" max="10748" width="46.375" style="3" customWidth="1"/>
    <col min="10749" max="10749" width="19.25" style="3" customWidth="1"/>
    <col min="10750" max="10750" width="16.25" style="3" customWidth="1"/>
    <col min="10751" max="10751" width="7.25" style="3" customWidth="1"/>
    <col min="10752" max="10752" width="9.375" style="3" customWidth="1"/>
    <col min="10753" max="10753" width="22.75" style="3" customWidth="1"/>
    <col min="10754" max="10754" width="15.75" style="3" customWidth="1"/>
    <col min="10755" max="10755" width="10.375" style="3" customWidth="1"/>
    <col min="10756" max="10756" width="14.25" style="3" customWidth="1"/>
    <col min="10757" max="10757" width="11.875" style="3" customWidth="1"/>
    <col min="10758" max="11003" width="9" style="3"/>
    <col min="11004" max="11004" width="46.375" style="3" customWidth="1"/>
    <col min="11005" max="11005" width="19.25" style="3" customWidth="1"/>
    <col min="11006" max="11006" width="16.25" style="3" customWidth="1"/>
    <col min="11007" max="11007" width="7.25" style="3" customWidth="1"/>
    <col min="11008" max="11008" width="9.375" style="3" customWidth="1"/>
    <col min="11009" max="11009" width="22.75" style="3" customWidth="1"/>
    <col min="11010" max="11010" width="15.75" style="3" customWidth="1"/>
    <col min="11011" max="11011" width="10.375" style="3" customWidth="1"/>
    <col min="11012" max="11012" width="14.25" style="3" customWidth="1"/>
    <col min="11013" max="11013" width="11.875" style="3" customWidth="1"/>
    <col min="11014" max="11259" width="9" style="3"/>
    <col min="11260" max="11260" width="46.375" style="3" customWidth="1"/>
    <col min="11261" max="11261" width="19.25" style="3" customWidth="1"/>
    <col min="11262" max="11262" width="16.25" style="3" customWidth="1"/>
    <col min="11263" max="11263" width="7.25" style="3" customWidth="1"/>
    <col min="11264" max="11264" width="9.375" style="3" customWidth="1"/>
    <col min="11265" max="11265" width="22.75" style="3" customWidth="1"/>
    <col min="11266" max="11266" width="15.75" style="3" customWidth="1"/>
    <col min="11267" max="11267" width="10.375" style="3" customWidth="1"/>
    <col min="11268" max="11268" width="14.25" style="3" customWidth="1"/>
    <col min="11269" max="11269" width="11.875" style="3" customWidth="1"/>
    <col min="11270" max="11515" width="9" style="3"/>
    <col min="11516" max="11516" width="46.375" style="3" customWidth="1"/>
    <col min="11517" max="11517" width="19.25" style="3" customWidth="1"/>
    <col min="11518" max="11518" width="16.25" style="3" customWidth="1"/>
    <col min="11519" max="11519" width="7.25" style="3" customWidth="1"/>
    <col min="11520" max="11520" width="9.375" style="3" customWidth="1"/>
    <col min="11521" max="11521" width="22.75" style="3" customWidth="1"/>
    <col min="11522" max="11522" width="15.75" style="3" customWidth="1"/>
    <col min="11523" max="11523" width="10.375" style="3" customWidth="1"/>
    <col min="11524" max="11524" width="14.25" style="3" customWidth="1"/>
    <col min="11525" max="11525" width="11.875" style="3" customWidth="1"/>
    <col min="11526" max="11771" width="9" style="3"/>
    <col min="11772" max="11772" width="46.375" style="3" customWidth="1"/>
    <col min="11773" max="11773" width="19.25" style="3" customWidth="1"/>
    <col min="11774" max="11774" width="16.25" style="3" customWidth="1"/>
    <col min="11775" max="11775" width="7.25" style="3" customWidth="1"/>
    <col min="11776" max="11776" width="9.375" style="3" customWidth="1"/>
    <col min="11777" max="11777" width="22.75" style="3" customWidth="1"/>
    <col min="11778" max="11778" width="15.75" style="3" customWidth="1"/>
    <col min="11779" max="11779" width="10.375" style="3" customWidth="1"/>
    <col min="11780" max="11780" width="14.25" style="3" customWidth="1"/>
    <col min="11781" max="11781" width="11.875" style="3" customWidth="1"/>
    <col min="11782" max="12027" width="9" style="3"/>
    <col min="12028" max="12028" width="46.375" style="3" customWidth="1"/>
    <col min="12029" max="12029" width="19.25" style="3" customWidth="1"/>
    <col min="12030" max="12030" width="16.25" style="3" customWidth="1"/>
    <col min="12031" max="12031" width="7.25" style="3" customWidth="1"/>
    <col min="12032" max="12032" width="9.375" style="3" customWidth="1"/>
    <col min="12033" max="12033" width="22.75" style="3" customWidth="1"/>
    <col min="12034" max="12034" width="15.75" style="3" customWidth="1"/>
    <col min="12035" max="12035" width="10.375" style="3" customWidth="1"/>
    <col min="12036" max="12036" width="14.25" style="3" customWidth="1"/>
    <col min="12037" max="12037" width="11.875" style="3" customWidth="1"/>
    <col min="12038" max="12283" width="9" style="3"/>
    <col min="12284" max="12284" width="46.375" style="3" customWidth="1"/>
    <col min="12285" max="12285" width="19.25" style="3" customWidth="1"/>
    <col min="12286" max="12286" width="16.25" style="3" customWidth="1"/>
    <col min="12287" max="12287" width="7.25" style="3" customWidth="1"/>
    <col min="12288" max="12288" width="9.375" style="3" customWidth="1"/>
    <col min="12289" max="12289" width="22.75" style="3" customWidth="1"/>
    <col min="12290" max="12290" width="15.75" style="3" customWidth="1"/>
    <col min="12291" max="12291" width="10.375" style="3" customWidth="1"/>
    <col min="12292" max="12292" width="14.25" style="3" customWidth="1"/>
    <col min="12293" max="12293" width="11.875" style="3" customWidth="1"/>
    <col min="12294" max="12539" width="9" style="3"/>
    <col min="12540" max="12540" width="46.375" style="3" customWidth="1"/>
    <col min="12541" max="12541" width="19.25" style="3" customWidth="1"/>
    <col min="12542" max="12542" width="16.25" style="3" customWidth="1"/>
    <col min="12543" max="12543" width="7.25" style="3" customWidth="1"/>
    <col min="12544" max="12544" width="9.375" style="3" customWidth="1"/>
    <col min="12545" max="12545" width="22.75" style="3" customWidth="1"/>
    <col min="12546" max="12546" width="15.75" style="3" customWidth="1"/>
    <col min="12547" max="12547" width="10.375" style="3" customWidth="1"/>
    <col min="12548" max="12548" width="14.25" style="3" customWidth="1"/>
    <col min="12549" max="12549" width="11.875" style="3" customWidth="1"/>
    <col min="12550" max="12795" width="9" style="3"/>
    <col min="12796" max="12796" width="46.375" style="3" customWidth="1"/>
    <col min="12797" max="12797" width="19.25" style="3" customWidth="1"/>
    <col min="12798" max="12798" width="16.25" style="3" customWidth="1"/>
    <col min="12799" max="12799" width="7.25" style="3" customWidth="1"/>
    <col min="12800" max="12800" width="9.375" style="3" customWidth="1"/>
    <col min="12801" max="12801" width="22.75" style="3" customWidth="1"/>
    <col min="12802" max="12802" width="15.75" style="3" customWidth="1"/>
    <col min="12803" max="12803" width="10.375" style="3" customWidth="1"/>
    <col min="12804" max="12804" width="14.25" style="3" customWidth="1"/>
    <col min="12805" max="12805" width="11.875" style="3" customWidth="1"/>
    <col min="12806" max="13051" width="9" style="3"/>
    <col min="13052" max="13052" width="46.375" style="3" customWidth="1"/>
    <col min="13053" max="13053" width="19.25" style="3" customWidth="1"/>
    <col min="13054" max="13054" width="16.25" style="3" customWidth="1"/>
    <col min="13055" max="13055" width="7.25" style="3" customWidth="1"/>
    <col min="13056" max="13056" width="9.375" style="3" customWidth="1"/>
    <col min="13057" max="13057" width="22.75" style="3" customWidth="1"/>
    <col min="13058" max="13058" width="15.75" style="3" customWidth="1"/>
    <col min="13059" max="13059" width="10.375" style="3" customWidth="1"/>
    <col min="13060" max="13060" width="14.25" style="3" customWidth="1"/>
    <col min="13061" max="13061" width="11.875" style="3" customWidth="1"/>
    <col min="13062" max="13307" width="9" style="3"/>
    <col min="13308" max="13308" width="46.375" style="3" customWidth="1"/>
    <col min="13309" max="13309" width="19.25" style="3" customWidth="1"/>
    <col min="13310" max="13310" width="16.25" style="3" customWidth="1"/>
    <col min="13311" max="13311" width="7.25" style="3" customWidth="1"/>
    <col min="13312" max="13312" width="9.375" style="3" customWidth="1"/>
    <col min="13313" max="13313" width="22.75" style="3" customWidth="1"/>
    <col min="13314" max="13314" width="15.75" style="3" customWidth="1"/>
    <col min="13315" max="13315" width="10.375" style="3" customWidth="1"/>
    <col min="13316" max="13316" width="14.25" style="3" customWidth="1"/>
    <col min="13317" max="13317" width="11.875" style="3" customWidth="1"/>
    <col min="13318" max="13563" width="9" style="3"/>
    <col min="13564" max="13564" width="46.375" style="3" customWidth="1"/>
    <col min="13565" max="13565" width="19.25" style="3" customWidth="1"/>
    <col min="13566" max="13566" width="16.25" style="3" customWidth="1"/>
    <col min="13567" max="13567" width="7.25" style="3" customWidth="1"/>
    <col min="13568" max="13568" width="9.375" style="3" customWidth="1"/>
    <col min="13569" max="13569" width="22.75" style="3" customWidth="1"/>
    <col min="13570" max="13570" width="15.75" style="3" customWidth="1"/>
    <col min="13571" max="13571" width="10.375" style="3" customWidth="1"/>
    <col min="13572" max="13572" width="14.25" style="3" customWidth="1"/>
    <col min="13573" max="13573" width="11.875" style="3" customWidth="1"/>
    <col min="13574" max="13819" width="9" style="3"/>
    <col min="13820" max="13820" width="46.375" style="3" customWidth="1"/>
    <col min="13821" max="13821" width="19.25" style="3" customWidth="1"/>
    <col min="13822" max="13822" width="16.25" style="3" customWidth="1"/>
    <col min="13823" max="13823" width="7.25" style="3" customWidth="1"/>
    <col min="13824" max="13824" width="9.375" style="3" customWidth="1"/>
    <col min="13825" max="13825" width="22.75" style="3" customWidth="1"/>
    <col min="13826" max="13826" width="15.75" style="3" customWidth="1"/>
    <col min="13827" max="13827" width="10.375" style="3" customWidth="1"/>
    <col min="13828" max="13828" width="14.25" style="3" customWidth="1"/>
    <col min="13829" max="13829" width="11.875" style="3" customWidth="1"/>
    <col min="13830" max="14075" width="9" style="3"/>
    <col min="14076" max="14076" width="46.375" style="3" customWidth="1"/>
    <col min="14077" max="14077" width="19.25" style="3" customWidth="1"/>
    <col min="14078" max="14078" width="16.25" style="3" customWidth="1"/>
    <col min="14079" max="14079" width="7.25" style="3" customWidth="1"/>
    <col min="14080" max="14080" width="9.375" style="3" customWidth="1"/>
    <col min="14081" max="14081" width="22.75" style="3" customWidth="1"/>
    <col min="14082" max="14082" width="15.75" style="3" customWidth="1"/>
    <col min="14083" max="14083" width="10.375" style="3" customWidth="1"/>
    <col min="14084" max="14084" width="14.25" style="3" customWidth="1"/>
    <col min="14085" max="14085" width="11.875" style="3" customWidth="1"/>
    <col min="14086" max="14331" width="9" style="3"/>
    <col min="14332" max="14332" width="46.375" style="3" customWidth="1"/>
    <col min="14333" max="14333" width="19.25" style="3" customWidth="1"/>
    <col min="14334" max="14334" width="16.25" style="3" customWidth="1"/>
    <col min="14335" max="14335" width="7.25" style="3" customWidth="1"/>
    <col min="14336" max="14336" width="9.375" style="3" customWidth="1"/>
    <col min="14337" max="14337" width="22.75" style="3" customWidth="1"/>
    <col min="14338" max="14338" width="15.75" style="3" customWidth="1"/>
    <col min="14339" max="14339" width="10.375" style="3" customWidth="1"/>
    <col min="14340" max="14340" width="14.25" style="3" customWidth="1"/>
    <col min="14341" max="14341" width="11.875" style="3" customWidth="1"/>
    <col min="14342" max="14587" width="9" style="3"/>
    <col min="14588" max="14588" width="46.375" style="3" customWidth="1"/>
    <col min="14589" max="14589" width="19.25" style="3" customWidth="1"/>
    <col min="14590" max="14590" width="16.25" style="3" customWidth="1"/>
    <col min="14591" max="14591" width="7.25" style="3" customWidth="1"/>
    <col min="14592" max="14592" width="9.375" style="3" customWidth="1"/>
    <col min="14593" max="14593" width="22.75" style="3" customWidth="1"/>
    <col min="14594" max="14594" width="15.75" style="3" customWidth="1"/>
    <col min="14595" max="14595" width="10.375" style="3" customWidth="1"/>
    <col min="14596" max="14596" width="14.25" style="3" customWidth="1"/>
    <col min="14597" max="14597" width="11.875" style="3" customWidth="1"/>
    <col min="14598" max="14843" width="9" style="3"/>
    <col min="14844" max="14844" width="46.375" style="3" customWidth="1"/>
    <col min="14845" max="14845" width="19.25" style="3" customWidth="1"/>
    <col min="14846" max="14846" width="16.25" style="3" customWidth="1"/>
    <col min="14847" max="14847" width="7.25" style="3" customWidth="1"/>
    <col min="14848" max="14848" width="9.375" style="3" customWidth="1"/>
    <col min="14849" max="14849" width="22.75" style="3" customWidth="1"/>
    <col min="14850" max="14850" width="15.75" style="3" customWidth="1"/>
    <col min="14851" max="14851" width="10.375" style="3" customWidth="1"/>
    <col min="14852" max="14852" width="14.25" style="3" customWidth="1"/>
    <col min="14853" max="14853" width="11.875" style="3" customWidth="1"/>
    <col min="14854" max="15099" width="9" style="3"/>
    <col min="15100" max="15100" width="46.375" style="3" customWidth="1"/>
    <col min="15101" max="15101" width="19.25" style="3" customWidth="1"/>
    <col min="15102" max="15102" width="16.25" style="3" customWidth="1"/>
    <col min="15103" max="15103" width="7.25" style="3" customWidth="1"/>
    <col min="15104" max="15104" width="9.375" style="3" customWidth="1"/>
    <col min="15105" max="15105" width="22.75" style="3" customWidth="1"/>
    <col min="15106" max="15106" width="15.75" style="3" customWidth="1"/>
    <col min="15107" max="15107" width="10.375" style="3" customWidth="1"/>
    <col min="15108" max="15108" width="14.25" style="3" customWidth="1"/>
    <col min="15109" max="15109" width="11.875" style="3" customWidth="1"/>
    <col min="15110" max="15355" width="9" style="3"/>
    <col min="15356" max="15356" width="46.375" style="3" customWidth="1"/>
    <col min="15357" max="15357" width="19.25" style="3" customWidth="1"/>
    <col min="15358" max="15358" width="16.25" style="3" customWidth="1"/>
    <col min="15359" max="15359" width="7.25" style="3" customWidth="1"/>
    <col min="15360" max="15360" width="9.375" style="3" customWidth="1"/>
    <col min="15361" max="15361" width="22.75" style="3" customWidth="1"/>
    <col min="15362" max="15362" width="15.75" style="3" customWidth="1"/>
    <col min="15363" max="15363" width="10.375" style="3" customWidth="1"/>
    <col min="15364" max="15364" width="14.25" style="3" customWidth="1"/>
    <col min="15365" max="15365" width="11.875" style="3" customWidth="1"/>
    <col min="15366" max="15611" width="9" style="3"/>
    <col min="15612" max="15612" width="46.375" style="3" customWidth="1"/>
    <col min="15613" max="15613" width="19.25" style="3" customWidth="1"/>
    <col min="15614" max="15614" width="16.25" style="3" customWidth="1"/>
    <col min="15615" max="15615" width="7.25" style="3" customWidth="1"/>
    <col min="15616" max="15616" width="9.375" style="3" customWidth="1"/>
    <col min="15617" max="15617" width="22.75" style="3" customWidth="1"/>
    <col min="15618" max="15618" width="15.75" style="3" customWidth="1"/>
    <col min="15619" max="15619" width="10.375" style="3" customWidth="1"/>
    <col min="15620" max="15620" width="14.25" style="3" customWidth="1"/>
    <col min="15621" max="15621" width="11.875" style="3" customWidth="1"/>
    <col min="15622" max="15867" width="9" style="3"/>
    <col min="15868" max="15868" width="46.375" style="3" customWidth="1"/>
    <col min="15869" max="15869" width="19.25" style="3" customWidth="1"/>
    <col min="15870" max="15870" width="16.25" style="3" customWidth="1"/>
    <col min="15871" max="15871" width="7.25" style="3" customWidth="1"/>
    <col min="15872" max="15872" width="9.375" style="3" customWidth="1"/>
    <col min="15873" max="15873" width="22.75" style="3" customWidth="1"/>
    <col min="15874" max="15874" width="15.75" style="3" customWidth="1"/>
    <col min="15875" max="15875" width="10.375" style="3" customWidth="1"/>
    <col min="15876" max="15876" width="14.25" style="3" customWidth="1"/>
    <col min="15877" max="15877" width="11.875" style="3" customWidth="1"/>
    <col min="15878" max="16123" width="9" style="3"/>
    <col min="16124" max="16124" width="46.375" style="3" customWidth="1"/>
    <col min="16125" max="16125" width="19.25" style="3" customWidth="1"/>
    <col min="16126" max="16126" width="16.25" style="3" customWidth="1"/>
    <col min="16127" max="16127" width="7.25" style="3" customWidth="1"/>
    <col min="16128" max="16128" width="9.375" style="3" customWidth="1"/>
    <col min="16129" max="16129" width="22.75" style="3" customWidth="1"/>
    <col min="16130" max="16130" width="15.75" style="3" customWidth="1"/>
    <col min="16131" max="16131" width="10.375" style="3" customWidth="1"/>
    <col min="16132" max="16132" width="14.25" style="3" customWidth="1"/>
    <col min="16133" max="16133" width="11.875" style="3" customWidth="1"/>
    <col min="16134" max="16384" width="9" style="3"/>
  </cols>
  <sheetData>
    <row r="1" spans="1:8">
      <c r="A1" s="525" t="s">
        <v>0</v>
      </c>
      <c r="B1" s="525"/>
      <c r="C1" s="3"/>
      <c r="D1" s="3"/>
    </row>
    <row r="2" spans="1:8" ht="15" thickBot="1">
      <c r="C2" s="3"/>
      <c r="D2" s="3"/>
    </row>
    <row r="3" spans="1:8" ht="25.5">
      <c r="B3" s="130" t="s">
        <v>285</v>
      </c>
      <c r="C3" s="3"/>
      <c r="D3" s="430"/>
      <c r="E3" s="432" t="s">
        <v>248</v>
      </c>
    </row>
    <row r="4" spans="1:8">
      <c r="B4" s="131"/>
      <c r="C4" s="3"/>
      <c r="D4" s="433" t="s">
        <v>240</v>
      </c>
      <c r="E4" s="435">
        <v>21.141814161588687</v>
      </c>
    </row>
    <row r="5" spans="1:8">
      <c r="C5" s="3"/>
      <c r="D5" s="433" t="s">
        <v>241</v>
      </c>
      <c r="E5" s="435">
        <v>12</v>
      </c>
      <c r="F5" s="132"/>
      <c r="H5" s="133"/>
    </row>
    <row r="6" spans="1:8">
      <c r="C6" s="3"/>
      <c r="D6" s="436" t="s">
        <v>242</v>
      </c>
      <c r="E6" s="438">
        <v>7</v>
      </c>
      <c r="F6" s="132"/>
      <c r="H6" s="133"/>
    </row>
    <row r="7" spans="1:8">
      <c r="C7" s="3"/>
    </row>
    <row r="8" spans="1:8">
      <c r="C8" s="3"/>
      <c r="E8" s="135"/>
    </row>
    <row r="9" spans="1:8">
      <c r="C9" s="3"/>
      <c r="E9" s="135"/>
      <c r="F9" s="132"/>
    </row>
    <row r="10" spans="1:8">
      <c r="C10" s="3"/>
      <c r="E10" s="136"/>
      <c r="F10" s="132"/>
    </row>
    <row r="11" spans="1:8">
      <c r="C11" s="3"/>
      <c r="E11" s="136"/>
      <c r="F11" s="132"/>
    </row>
    <row r="12" spans="1:8">
      <c r="C12" s="3"/>
      <c r="D12" s="3"/>
      <c r="E12" s="137"/>
    </row>
    <row r="13" spans="1:8">
      <c r="C13" s="3"/>
      <c r="D13" s="3"/>
      <c r="E13" s="138"/>
    </row>
    <row r="14" spans="1:8">
      <c r="C14" s="3"/>
      <c r="D14" s="3"/>
      <c r="E14" s="132"/>
    </row>
    <row r="15" spans="1:8">
      <c r="C15" s="3"/>
      <c r="D15" s="3"/>
      <c r="E15" s="132"/>
    </row>
    <row r="16" spans="1:8">
      <c r="C16" s="3"/>
      <c r="D16" s="3"/>
      <c r="E16" s="132"/>
    </row>
    <row r="17" spans="2:5">
      <c r="C17" s="3"/>
      <c r="D17" s="3"/>
      <c r="E17" s="132"/>
    </row>
    <row r="18" spans="2:5">
      <c r="C18" s="3"/>
      <c r="D18" s="3"/>
      <c r="E18" s="139"/>
    </row>
    <row r="19" spans="2:5">
      <c r="C19" s="3"/>
      <c r="D19" s="3"/>
    </row>
    <row r="20" spans="2:5">
      <c r="C20" s="3"/>
      <c r="D20" s="3"/>
    </row>
    <row r="21" spans="2:5" ht="15" thickBot="1">
      <c r="B21" s="166" t="s">
        <v>247</v>
      </c>
      <c r="C21" s="3"/>
      <c r="D21" s="3"/>
    </row>
    <row r="22" spans="2:5" ht="16.5">
      <c r="B22" s="140"/>
      <c r="C22" s="3"/>
    </row>
  </sheetData>
  <mergeCells count="1">
    <mergeCell ref="A1:B1"/>
  </mergeCells>
  <hyperlinks>
    <hyperlink ref="A1:B1" location="Turinys!A34" display="↖ atgal į turinį" xr:uid="{AF96F942-6EEF-4440-BC79-A71C4ECABAA1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94EF-54C6-4DB2-AC66-1345ED234A89}">
  <sheetPr>
    <tabColor rgb="FF47ABD9"/>
  </sheetPr>
  <dimension ref="A1:J22"/>
  <sheetViews>
    <sheetView showGridLines="0" showRowColHeaders="0" workbookViewId="0">
      <selection sqref="A1:B1"/>
    </sheetView>
  </sheetViews>
  <sheetFormatPr defaultRowHeight="14.25"/>
  <cols>
    <col min="1" max="1" width="9" style="3"/>
    <col min="2" max="2" width="63.375" style="3" customWidth="1"/>
    <col min="3" max="3" width="8.25" style="134" customWidth="1"/>
    <col min="4" max="4" width="10.625" style="134" customWidth="1"/>
    <col min="5" max="7" width="18.125" style="3" customWidth="1"/>
    <col min="8" max="253" width="9" style="3"/>
    <col min="254" max="254" width="46.375" style="3" customWidth="1"/>
    <col min="255" max="255" width="19.25" style="3" customWidth="1"/>
    <col min="256" max="256" width="16.25" style="3" customWidth="1"/>
    <col min="257" max="257" width="7.25" style="3" customWidth="1"/>
    <col min="258" max="258" width="9.375" style="3" customWidth="1"/>
    <col min="259" max="259" width="22.75" style="3" customWidth="1"/>
    <col min="260" max="260" width="15.75" style="3" customWidth="1"/>
    <col min="261" max="261" width="10.375" style="3" customWidth="1"/>
    <col min="262" max="262" width="14.25" style="3" customWidth="1"/>
    <col min="263" max="263" width="11.875" style="3" customWidth="1"/>
    <col min="264" max="509" width="9" style="3"/>
    <col min="510" max="510" width="46.375" style="3" customWidth="1"/>
    <col min="511" max="511" width="19.25" style="3" customWidth="1"/>
    <col min="512" max="512" width="16.25" style="3" customWidth="1"/>
    <col min="513" max="513" width="7.25" style="3" customWidth="1"/>
    <col min="514" max="514" width="9.375" style="3" customWidth="1"/>
    <col min="515" max="515" width="22.75" style="3" customWidth="1"/>
    <col min="516" max="516" width="15.75" style="3" customWidth="1"/>
    <col min="517" max="517" width="10.375" style="3" customWidth="1"/>
    <col min="518" max="518" width="14.25" style="3" customWidth="1"/>
    <col min="519" max="519" width="11.875" style="3" customWidth="1"/>
    <col min="520" max="765" width="9" style="3"/>
    <col min="766" max="766" width="46.375" style="3" customWidth="1"/>
    <col min="767" max="767" width="19.25" style="3" customWidth="1"/>
    <col min="768" max="768" width="16.25" style="3" customWidth="1"/>
    <col min="769" max="769" width="7.25" style="3" customWidth="1"/>
    <col min="770" max="770" width="9.375" style="3" customWidth="1"/>
    <col min="771" max="771" width="22.75" style="3" customWidth="1"/>
    <col min="772" max="772" width="15.75" style="3" customWidth="1"/>
    <col min="773" max="773" width="10.375" style="3" customWidth="1"/>
    <col min="774" max="774" width="14.25" style="3" customWidth="1"/>
    <col min="775" max="775" width="11.875" style="3" customWidth="1"/>
    <col min="776" max="1021" width="9" style="3"/>
    <col min="1022" max="1022" width="46.375" style="3" customWidth="1"/>
    <col min="1023" max="1023" width="19.25" style="3" customWidth="1"/>
    <col min="1024" max="1024" width="16.25" style="3" customWidth="1"/>
    <col min="1025" max="1025" width="7.25" style="3" customWidth="1"/>
    <col min="1026" max="1026" width="9.375" style="3" customWidth="1"/>
    <col min="1027" max="1027" width="22.75" style="3" customWidth="1"/>
    <col min="1028" max="1028" width="15.75" style="3" customWidth="1"/>
    <col min="1029" max="1029" width="10.375" style="3" customWidth="1"/>
    <col min="1030" max="1030" width="14.25" style="3" customWidth="1"/>
    <col min="1031" max="1031" width="11.875" style="3" customWidth="1"/>
    <col min="1032" max="1277" width="9" style="3"/>
    <col min="1278" max="1278" width="46.375" style="3" customWidth="1"/>
    <col min="1279" max="1279" width="19.25" style="3" customWidth="1"/>
    <col min="1280" max="1280" width="16.25" style="3" customWidth="1"/>
    <col min="1281" max="1281" width="7.25" style="3" customWidth="1"/>
    <col min="1282" max="1282" width="9.375" style="3" customWidth="1"/>
    <col min="1283" max="1283" width="22.75" style="3" customWidth="1"/>
    <col min="1284" max="1284" width="15.75" style="3" customWidth="1"/>
    <col min="1285" max="1285" width="10.375" style="3" customWidth="1"/>
    <col min="1286" max="1286" width="14.25" style="3" customWidth="1"/>
    <col min="1287" max="1287" width="11.875" style="3" customWidth="1"/>
    <col min="1288" max="1533" width="9" style="3"/>
    <col min="1534" max="1534" width="46.375" style="3" customWidth="1"/>
    <col min="1535" max="1535" width="19.25" style="3" customWidth="1"/>
    <col min="1536" max="1536" width="16.25" style="3" customWidth="1"/>
    <col min="1537" max="1537" width="7.25" style="3" customWidth="1"/>
    <col min="1538" max="1538" width="9.375" style="3" customWidth="1"/>
    <col min="1539" max="1539" width="22.75" style="3" customWidth="1"/>
    <col min="1540" max="1540" width="15.75" style="3" customWidth="1"/>
    <col min="1541" max="1541" width="10.375" style="3" customWidth="1"/>
    <col min="1542" max="1542" width="14.25" style="3" customWidth="1"/>
    <col min="1543" max="1543" width="11.875" style="3" customWidth="1"/>
    <col min="1544" max="1789" width="9" style="3"/>
    <col min="1790" max="1790" width="46.375" style="3" customWidth="1"/>
    <col min="1791" max="1791" width="19.25" style="3" customWidth="1"/>
    <col min="1792" max="1792" width="16.25" style="3" customWidth="1"/>
    <col min="1793" max="1793" width="7.25" style="3" customWidth="1"/>
    <col min="1794" max="1794" width="9.375" style="3" customWidth="1"/>
    <col min="1795" max="1795" width="22.75" style="3" customWidth="1"/>
    <col min="1796" max="1796" width="15.75" style="3" customWidth="1"/>
    <col min="1797" max="1797" width="10.375" style="3" customWidth="1"/>
    <col min="1798" max="1798" width="14.25" style="3" customWidth="1"/>
    <col min="1799" max="1799" width="11.875" style="3" customWidth="1"/>
    <col min="1800" max="2045" width="9" style="3"/>
    <col min="2046" max="2046" width="46.375" style="3" customWidth="1"/>
    <col min="2047" max="2047" width="19.25" style="3" customWidth="1"/>
    <col min="2048" max="2048" width="16.25" style="3" customWidth="1"/>
    <col min="2049" max="2049" width="7.25" style="3" customWidth="1"/>
    <col min="2050" max="2050" width="9.375" style="3" customWidth="1"/>
    <col min="2051" max="2051" width="22.75" style="3" customWidth="1"/>
    <col min="2052" max="2052" width="15.75" style="3" customWidth="1"/>
    <col min="2053" max="2053" width="10.375" style="3" customWidth="1"/>
    <col min="2054" max="2054" width="14.25" style="3" customWidth="1"/>
    <col min="2055" max="2055" width="11.875" style="3" customWidth="1"/>
    <col min="2056" max="2301" width="9" style="3"/>
    <col min="2302" max="2302" width="46.375" style="3" customWidth="1"/>
    <col min="2303" max="2303" width="19.25" style="3" customWidth="1"/>
    <col min="2304" max="2304" width="16.25" style="3" customWidth="1"/>
    <col min="2305" max="2305" width="7.25" style="3" customWidth="1"/>
    <col min="2306" max="2306" width="9.375" style="3" customWidth="1"/>
    <col min="2307" max="2307" width="22.75" style="3" customWidth="1"/>
    <col min="2308" max="2308" width="15.75" style="3" customWidth="1"/>
    <col min="2309" max="2309" width="10.375" style="3" customWidth="1"/>
    <col min="2310" max="2310" width="14.25" style="3" customWidth="1"/>
    <col min="2311" max="2311" width="11.875" style="3" customWidth="1"/>
    <col min="2312" max="2557" width="9" style="3"/>
    <col min="2558" max="2558" width="46.375" style="3" customWidth="1"/>
    <col min="2559" max="2559" width="19.25" style="3" customWidth="1"/>
    <col min="2560" max="2560" width="16.25" style="3" customWidth="1"/>
    <col min="2561" max="2561" width="7.25" style="3" customWidth="1"/>
    <col min="2562" max="2562" width="9.375" style="3" customWidth="1"/>
    <col min="2563" max="2563" width="22.75" style="3" customWidth="1"/>
    <col min="2564" max="2564" width="15.75" style="3" customWidth="1"/>
    <col min="2565" max="2565" width="10.375" style="3" customWidth="1"/>
    <col min="2566" max="2566" width="14.25" style="3" customWidth="1"/>
    <col min="2567" max="2567" width="11.875" style="3" customWidth="1"/>
    <col min="2568" max="2813" width="9" style="3"/>
    <col min="2814" max="2814" width="46.375" style="3" customWidth="1"/>
    <col min="2815" max="2815" width="19.25" style="3" customWidth="1"/>
    <col min="2816" max="2816" width="16.25" style="3" customWidth="1"/>
    <col min="2817" max="2817" width="7.25" style="3" customWidth="1"/>
    <col min="2818" max="2818" width="9.375" style="3" customWidth="1"/>
    <col min="2819" max="2819" width="22.75" style="3" customWidth="1"/>
    <col min="2820" max="2820" width="15.75" style="3" customWidth="1"/>
    <col min="2821" max="2821" width="10.375" style="3" customWidth="1"/>
    <col min="2822" max="2822" width="14.25" style="3" customWidth="1"/>
    <col min="2823" max="2823" width="11.875" style="3" customWidth="1"/>
    <col min="2824" max="3069" width="9" style="3"/>
    <col min="3070" max="3070" width="46.375" style="3" customWidth="1"/>
    <col min="3071" max="3071" width="19.25" style="3" customWidth="1"/>
    <col min="3072" max="3072" width="16.25" style="3" customWidth="1"/>
    <col min="3073" max="3073" width="7.25" style="3" customWidth="1"/>
    <col min="3074" max="3074" width="9.375" style="3" customWidth="1"/>
    <col min="3075" max="3075" width="22.75" style="3" customWidth="1"/>
    <col min="3076" max="3076" width="15.75" style="3" customWidth="1"/>
    <col min="3077" max="3077" width="10.375" style="3" customWidth="1"/>
    <col min="3078" max="3078" width="14.25" style="3" customWidth="1"/>
    <col min="3079" max="3079" width="11.875" style="3" customWidth="1"/>
    <col min="3080" max="3325" width="9" style="3"/>
    <col min="3326" max="3326" width="46.375" style="3" customWidth="1"/>
    <col min="3327" max="3327" width="19.25" style="3" customWidth="1"/>
    <col min="3328" max="3328" width="16.25" style="3" customWidth="1"/>
    <col min="3329" max="3329" width="7.25" style="3" customWidth="1"/>
    <col min="3330" max="3330" width="9.375" style="3" customWidth="1"/>
    <col min="3331" max="3331" width="22.75" style="3" customWidth="1"/>
    <col min="3332" max="3332" width="15.75" style="3" customWidth="1"/>
    <col min="3333" max="3333" width="10.375" style="3" customWidth="1"/>
    <col min="3334" max="3334" width="14.25" style="3" customWidth="1"/>
    <col min="3335" max="3335" width="11.875" style="3" customWidth="1"/>
    <col min="3336" max="3581" width="9" style="3"/>
    <col min="3582" max="3582" width="46.375" style="3" customWidth="1"/>
    <col min="3583" max="3583" width="19.25" style="3" customWidth="1"/>
    <col min="3584" max="3584" width="16.25" style="3" customWidth="1"/>
    <col min="3585" max="3585" width="7.25" style="3" customWidth="1"/>
    <col min="3586" max="3586" width="9.375" style="3" customWidth="1"/>
    <col min="3587" max="3587" width="22.75" style="3" customWidth="1"/>
    <col min="3588" max="3588" width="15.75" style="3" customWidth="1"/>
    <col min="3589" max="3589" width="10.375" style="3" customWidth="1"/>
    <col min="3590" max="3590" width="14.25" style="3" customWidth="1"/>
    <col min="3591" max="3591" width="11.875" style="3" customWidth="1"/>
    <col min="3592" max="3837" width="9" style="3"/>
    <col min="3838" max="3838" width="46.375" style="3" customWidth="1"/>
    <col min="3839" max="3839" width="19.25" style="3" customWidth="1"/>
    <col min="3840" max="3840" width="16.25" style="3" customWidth="1"/>
    <col min="3841" max="3841" width="7.25" style="3" customWidth="1"/>
    <col min="3842" max="3842" width="9.375" style="3" customWidth="1"/>
    <col min="3843" max="3843" width="22.75" style="3" customWidth="1"/>
    <col min="3844" max="3844" width="15.75" style="3" customWidth="1"/>
    <col min="3845" max="3845" width="10.375" style="3" customWidth="1"/>
    <col min="3846" max="3846" width="14.25" style="3" customWidth="1"/>
    <col min="3847" max="3847" width="11.875" style="3" customWidth="1"/>
    <col min="3848" max="4093" width="9" style="3"/>
    <col min="4094" max="4094" width="46.375" style="3" customWidth="1"/>
    <col min="4095" max="4095" width="19.25" style="3" customWidth="1"/>
    <col min="4096" max="4096" width="16.25" style="3" customWidth="1"/>
    <col min="4097" max="4097" width="7.25" style="3" customWidth="1"/>
    <col min="4098" max="4098" width="9.375" style="3" customWidth="1"/>
    <col min="4099" max="4099" width="22.75" style="3" customWidth="1"/>
    <col min="4100" max="4100" width="15.75" style="3" customWidth="1"/>
    <col min="4101" max="4101" width="10.375" style="3" customWidth="1"/>
    <col min="4102" max="4102" width="14.25" style="3" customWidth="1"/>
    <col min="4103" max="4103" width="11.875" style="3" customWidth="1"/>
    <col min="4104" max="4349" width="9" style="3"/>
    <col min="4350" max="4350" width="46.375" style="3" customWidth="1"/>
    <col min="4351" max="4351" width="19.25" style="3" customWidth="1"/>
    <col min="4352" max="4352" width="16.25" style="3" customWidth="1"/>
    <col min="4353" max="4353" width="7.25" style="3" customWidth="1"/>
    <col min="4354" max="4354" width="9.375" style="3" customWidth="1"/>
    <col min="4355" max="4355" width="22.75" style="3" customWidth="1"/>
    <col min="4356" max="4356" width="15.75" style="3" customWidth="1"/>
    <col min="4357" max="4357" width="10.375" style="3" customWidth="1"/>
    <col min="4358" max="4358" width="14.25" style="3" customWidth="1"/>
    <col min="4359" max="4359" width="11.875" style="3" customWidth="1"/>
    <col min="4360" max="4605" width="9" style="3"/>
    <col min="4606" max="4606" width="46.375" style="3" customWidth="1"/>
    <col min="4607" max="4607" width="19.25" style="3" customWidth="1"/>
    <col min="4608" max="4608" width="16.25" style="3" customWidth="1"/>
    <col min="4609" max="4609" width="7.25" style="3" customWidth="1"/>
    <col min="4610" max="4610" width="9.375" style="3" customWidth="1"/>
    <col min="4611" max="4611" width="22.75" style="3" customWidth="1"/>
    <col min="4612" max="4612" width="15.75" style="3" customWidth="1"/>
    <col min="4613" max="4613" width="10.375" style="3" customWidth="1"/>
    <col min="4614" max="4614" width="14.25" style="3" customWidth="1"/>
    <col min="4615" max="4615" width="11.875" style="3" customWidth="1"/>
    <col min="4616" max="4861" width="9" style="3"/>
    <col min="4862" max="4862" width="46.375" style="3" customWidth="1"/>
    <col min="4863" max="4863" width="19.25" style="3" customWidth="1"/>
    <col min="4864" max="4864" width="16.25" style="3" customWidth="1"/>
    <col min="4865" max="4865" width="7.25" style="3" customWidth="1"/>
    <col min="4866" max="4866" width="9.375" style="3" customWidth="1"/>
    <col min="4867" max="4867" width="22.75" style="3" customWidth="1"/>
    <col min="4868" max="4868" width="15.75" style="3" customWidth="1"/>
    <col min="4869" max="4869" width="10.375" style="3" customWidth="1"/>
    <col min="4870" max="4870" width="14.25" style="3" customWidth="1"/>
    <col min="4871" max="4871" width="11.875" style="3" customWidth="1"/>
    <col min="4872" max="5117" width="9" style="3"/>
    <col min="5118" max="5118" width="46.375" style="3" customWidth="1"/>
    <col min="5119" max="5119" width="19.25" style="3" customWidth="1"/>
    <col min="5120" max="5120" width="16.25" style="3" customWidth="1"/>
    <col min="5121" max="5121" width="7.25" style="3" customWidth="1"/>
    <col min="5122" max="5122" width="9.375" style="3" customWidth="1"/>
    <col min="5123" max="5123" width="22.75" style="3" customWidth="1"/>
    <col min="5124" max="5124" width="15.75" style="3" customWidth="1"/>
    <col min="5125" max="5125" width="10.375" style="3" customWidth="1"/>
    <col min="5126" max="5126" width="14.25" style="3" customWidth="1"/>
    <col min="5127" max="5127" width="11.875" style="3" customWidth="1"/>
    <col min="5128" max="5373" width="9" style="3"/>
    <col min="5374" max="5374" width="46.375" style="3" customWidth="1"/>
    <col min="5375" max="5375" width="19.25" style="3" customWidth="1"/>
    <col min="5376" max="5376" width="16.25" style="3" customWidth="1"/>
    <col min="5377" max="5377" width="7.25" style="3" customWidth="1"/>
    <col min="5378" max="5378" width="9.375" style="3" customWidth="1"/>
    <col min="5379" max="5379" width="22.75" style="3" customWidth="1"/>
    <col min="5380" max="5380" width="15.75" style="3" customWidth="1"/>
    <col min="5381" max="5381" width="10.375" style="3" customWidth="1"/>
    <col min="5382" max="5382" width="14.25" style="3" customWidth="1"/>
    <col min="5383" max="5383" width="11.875" style="3" customWidth="1"/>
    <col min="5384" max="5629" width="9" style="3"/>
    <col min="5630" max="5630" width="46.375" style="3" customWidth="1"/>
    <col min="5631" max="5631" width="19.25" style="3" customWidth="1"/>
    <col min="5632" max="5632" width="16.25" style="3" customWidth="1"/>
    <col min="5633" max="5633" width="7.25" style="3" customWidth="1"/>
    <col min="5634" max="5634" width="9.375" style="3" customWidth="1"/>
    <col min="5635" max="5635" width="22.75" style="3" customWidth="1"/>
    <col min="5636" max="5636" width="15.75" style="3" customWidth="1"/>
    <col min="5637" max="5637" width="10.375" style="3" customWidth="1"/>
    <col min="5638" max="5638" width="14.25" style="3" customWidth="1"/>
    <col min="5639" max="5639" width="11.875" style="3" customWidth="1"/>
    <col min="5640" max="5885" width="9" style="3"/>
    <col min="5886" max="5886" width="46.375" style="3" customWidth="1"/>
    <col min="5887" max="5887" width="19.25" style="3" customWidth="1"/>
    <col min="5888" max="5888" width="16.25" style="3" customWidth="1"/>
    <col min="5889" max="5889" width="7.25" style="3" customWidth="1"/>
    <col min="5890" max="5890" width="9.375" style="3" customWidth="1"/>
    <col min="5891" max="5891" width="22.75" style="3" customWidth="1"/>
    <col min="5892" max="5892" width="15.75" style="3" customWidth="1"/>
    <col min="5893" max="5893" width="10.375" style="3" customWidth="1"/>
    <col min="5894" max="5894" width="14.25" style="3" customWidth="1"/>
    <col min="5895" max="5895" width="11.875" style="3" customWidth="1"/>
    <col min="5896" max="6141" width="9" style="3"/>
    <col min="6142" max="6142" width="46.375" style="3" customWidth="1"/>
    <col min="6143" max="6143" width="19.25" style="3" customWidth="1"/>
    <col min="6144" max="6144" width="16.25" style="3" customWidth="1"/>
    <col min="6145" max="6145" width="7.25" style="3" customWidth="1"/>
    <col min="6146" max="6146" width="9.375" style="3" customWidth="1"/>
    <col min="6147" max="6147" width="22.75" style="3" customWidth="1"/>
    <col min="6148" max="6148" width="15.75" style="3" customWidth="1"/>
    <col min="6149" max="6149" width="10.375" style="3" customWidth="1"/>
    <col min="6150" max="6150" width="14.25" style="3" customWidth="1"/>
    <col min="6151" max="6151" width="11.875" style="3" customWidth="1"/>
    <col min="6152" max="6397" width="9" style="3"/>
    <col min="6398" max="6398" width="46.375" style="3" customWidth="1"/>
    <col min="6399" max="6399" width="19.25" style="3" customWidth="1"/>
    <col min="6400" max="6400" width="16.25" style="3" customWidth="1"/>
    <col min="6401" max="6401" width="7.25" style="3" customWidth="1"/>
    <col min="6402" max="6402" width="9.375" style="3" customWidth="1"/>
    <col min="6403" max="6403" width="22.75" style="3" customWidth="1"/>
    <col min="6404" max="6404" width="15.75" style="3" customWidth="1"/>
    <col min="6405" max="6405" width="10.375" style="3" customWidth="1"/>
    <col min="6406" max="6406" width="14.25" style="3" customWidth="1"/>
    <col min="6407" max="6407" width="11.875" style="3" customWidth="1"/>
    <col min="6408" max="6653" width="9" style="3"/>
    <col min="6654" max="6654" width="46.375" style="3" customWidth="1"/>
    <col min="6655" max="6655" width="19.25" style="3" customWidth="1"/>
    <col min="6656" max="6656" width="16.25" style="3" customWidth="1"/>
    <col min="6657" max="6657" width="7.25" style="3" customWidth="1"/>
    <col min="6658" max="6658" width="9.375" style="3" customWidth="1"/>
    <col min="6659" max="6659" width="22.75" style="3" customWidth="1"/>
    <col min="6660" max="6660" width="15.75" style="3" customWidth="1"/>
    <col min="6661" max="6661" width="10.375" style="3" customWidth="1"/>
    <col min="6662" max="6662" width="14.25" style="3" customWidth="1"/>
    <col min="6663" max="6663" width="11.875" style="3" customWidth="1"/>
    <col min="6664" max="6909" width="9" style="3"/>
    <col min="6910" max="6910" width="46.375" style="3" customWidth="1"/>
    <col min="6911" max="6911" width="19.25" style="3" customWidth="1"/>
    <col min="6912" max="6912" width="16.25" style="3" customWidth="1"/>
    <col min="6913" max="6913" width="7.25" style="3" customWidth="1"/>
    <col min="6914" max="6914" width="9.375" style="3" customWidth="1"/>
    <col min="6915" max="6915" width="22.75" style="3" customWidth="1"/>
    <col min="6916" max="6916" width="15.75" style="3" customWidth="1"/>
    <col min="6917" max="6917" width="10.375" style="3" customWidth="1"/>
    <col min="6918" max="6918" width="14.25" style="3" customWidth="1"/>
    <col min="6919" max="6919" width="11.875" style="3" customWidth="1"/>
    <col min="6920" max="7165" width="9" style="3"/>
    <col min="7166" max="7166" width="46.375" style="3" customWidth="1"/>
    <col min="7167" max="7167" width="19.25" style="3" customWidth="1"/>
    <col min="7168" max="7168" width="16.25" style="3" customWidth="1"/>
    <col min="7169" max="7169" width="7.25" style="3" customWidth="1"/>
    <col min="7170" max="7170" width="9.375" style="3" customWidth="1"/>
    <col min="7171" max="7171" width="22.75" style="3" customWidth="1"/>
    <col min="7172" max="7172" width="15.75" style="3" customWidth="1"/>
    <col min="7173" max="7173" width="10.375" style="3" customWidth="1"/>
    <col min="7174" max="7174" width="14.25" style="3" customWidth="1"/>
    <col min="7175" max="7175" width="11.875" style="3" customWidth="1"/>
    <col min="7176" max="7421" width="9" style="3"/>
    <col min="7422" max="7422" width="46.375" style="3" customWidth="1"/>
    <col min="7423" max="7423" width="19.25" style="3" customWidth="1"/>
    <col min="7424" max="7424" width="16.25" style="3" customWidth="1"/>
    <col min="7425" max="7425" width="7.25" style="3" customWidth="1"/>
    <col min="7426" max="7426" width="9.375" style="3" customWidth="1"/>
    <col min="7427" max="7427" width="22.75" style="3" customWidth="1"/>
    <col min="7428" max="7428" width="15.75" style="3" customWidth="1"/>
    <col min="7429" max="7429" width="10.375" style="3" customWidth="1"/>
    <col min="7430" max="7430" width="14.25" style="3" customWidth="1"/>
    <col min="7431" max="7431" width="11.875" style="3" customWidth="1"/>
    <col min="7432" max="7677" width="9" style="3"/>
    <col min="7678" max="7678" width="46.375" style="3" customWidth="1"/>
    <col min="7679" max="7679" width="19.25" style="3" customWidth="1"/>
    <col min="7680" max="7680" width="16.25" style="3" customWidth="1"/>
    <col min="7681" max="7681" width="7.25" style="3" customWidth="1"/>
    <col min="7682" max="7682" width="9.375" style="3" customWidth="1"/>
    <col min="7683" max="7683" width="22.75" style="3" customWidth="1"/>
    <col min="7684" max="7684" width="15.75" style="3" customWidth="1"/>
    <col min="7685" max="7685" width="10.375" style="3" customWidth="1"/>
    <col min="7686" max="7686" width="14.25" style="3" customWidth="1"/>
    <col min="7687" max="7687" width="11.875" style="3" customWidth="1"/>
    <col min="7688" max="7933" width="9" style="3"/>
    <col min="7934" max="7934" width="46.375" style="3" customWidth="1"/>
    <col min="7935" max="7935" width="19.25" style="3" customWidth="1"/>
    <col min="7936" max="7936" width="16.25" style="3" customWidth="1"/>
    <col min="7937" max="7937" width="7.25" style="3" customWidth="1"/>
    <col min="7938" max="7938" width="9.375" style="3" customWidth="1"/>
    <col min="7939" max="7939" width="22.75" style="3" customWidth="1"/>
    <col min="7940" max="7940" width="15.75" style="3" customWidth="1"/>
    <col min="7941" max="7941" width="10.375" style="3" customWidth="1"/>
    <col min="7942" max="7942" width="14.25" style="3" customWidth="1"/>
    <col min="7943" max="7943" width="11.875" style="3" customWidth="1"/>
    <col min="7944" max="8189" width="9" style="3"/>
    <col min="8190" max="8190" width="46.375" style="3" customWidth="1"/>
    <col min="8191" max="8191" width="19.25" style="3" customWidth="1"/>
    <col min="8192" max="8192" width="16.25" style="3" customWidth="1"/>
    <col min="8193" max="8193" width="7.25" style="3" customWidth="1"/>
    <col min="8194" max="8194" width="9.375" style="3" customWidth="1"/>
    <col min="8195" max="8195" width="22.75" style="3" customWidth="1"/>
    <col min="8196" max="8196" width="15.75" style="3" customWidth="1"/>
    <col min="8197" max="8197" width="10.375" style="3" customWidth="1"/>
    <col min="8198" max="8198" width="14.25" style="3" customWidth="1"/>
    <col min="8199" max="8199" width="11.875" style="3" customWidth="1"/>
    <col min="8200" max="8445" width="9" style="3"/>
    <col min="8446" max="8446" width="46.375" style="3" customWidth="1"/>
    <col min="8447" max="8447" width="19.25" style="3" customWidth="1"/>
    <col min="8448" max="8448" width="16.25" style="3" customWidth="1"/>
    <col min="8449" max="8449" width="7.25" style="3" customWidth="1"/>
    <col min="8450" max="8450" width="9.375" style="3" customWidth="1"/>
    <col min="8451" max="8451" width="22.75" style="3" customWidth="1"/>
    <col min="8452" max="8452" width="15.75" style="3" customWidth="1"/>
    <col min="8453" max="8453" width="10.375" style="3" customWidth="1"/>
    <col min="8454" max="8454" width="14.25" style="3" customWidth="1"/>
    <col min="8455" max="8455" width="11.875" style="3" customWidth="1"/>
    <col min="8456" max="8701" width="9" style="3"/>
    <col min="8702" max="8702" width="46.375" style="3" customWidth="1"/>
    <col min="8703" max="8703" width="19.25" style="3" customWidth="1"/>
    <col min="8704" max="8704" width="16.25" style="3" customWidth="1"/>
    <col min="8705" max="8705" width="7.25" style="3" customWidth="1"/>
    <col min="8706" max="8706" width="9.375" style="3" customWidth="1"/>
    <col min="8707" max="8707" width="22.75" style="3" customWidth="1"/>
    <col min="8708" max="8708" width="15.75" style="3" customWidth="1"/>
    <col min="8709" max="8709" width="10.375" style="3" customWidth="1"/>
    <col min="8710" max="8710" width="14.25" style="3" customWidth="1"/>
    <col min="8711" max="8711" width="11.875" style="3" customWidth="1"/>
    <col min="8712" max="8957" width="9" style="3"/>
    <col min="8958" max="8958" width="46.375" style="3" customWidth="1"/>
    <col min="8959" max="8959" width="19.25" style="3" customWidth="1"/>
    <col min="8960" max="8960" width="16.25" style="3" customWidth="1"/>
    <col min="8961" max="8961" width="7.25" style="3" customWidth="1"/>
    <col min="8962" max="8962" width="9.375" style="3" customWidth="1"/>
    <col min="8963" max="8963" width="22.75" style="3" customWidth="1"/>
    <col min="8964" max="8964" width="15.75" style="3" customWidth="1"/>
    <col min="8965" max="8965" width="10.375" style="3" customWidth="1"/>
    <col min="8966" max="8966" width="14.25" style="3" customWidth="1"/>
    <col min="8967" max="8967" width="11.875" style="3" customWidth="1"/>
    <col min="8968" max="9213" width="9" style="3"/>
    <col min="9214" max="9214" width="46.375" style="3" customWidth="1"/>
    <col min="9215" max="9215" width="19.25" style="3" customWidth="1"/>
    <col min="9216" max="9216" width="16.25" style="3" customWidth="1"/>
    <col min="9217" max="9217" width="7.25" style="3" customWidth="1"/>
    <col min="9218" max="9218" width="9.375" style="3" customWidth="1"/>
    <col min="9219" max="9219" width="22.75" style="3" customWidth="1"/>
    <col min="9220" max="9220" width="15.75" style="3" customWidth="1"/>
    <col min="9221" max="9221" width="10.375" style="3" customWidth="1"/>
    <col min="9222" max="9222" width="14.25" style="3" customWidth="1"/>
    <col min="9223" max="9223" width="11.875" style="3" customWidth="1"/>
    <col min="9224" max="9469" width="9" style="3"/>
    <col min="9470" max="9470" width="46.375" style="3" customWidth="1"/>
    <col min="9471" max="9471" width="19.25" style="3" customWidth="1"/>
    <col min="9472" max="9472" width="16.25" style="3" customWidth="1"/>
    <col min="9473" max="9473" width="7.25" style="3" customWidth="1"/>
    <col min="9474" max="9474" width="9.375" style="3" customWidth="1"/>
    <col min="9475" max="9475" width="22.75" style="3" customWidth="1"/>
    <col min="9476" max="9476" width="15.75" style="3" customWidth="1"/>
    <col min="9477" max="9477" width="10.375" style="3" customWidth="1"/>
    <col min="9478" max="9478" width="14.25" style="3" customWidth="1"/>
    <col min="9479" max="9479" width="11.875" style="3" customWidth="1"/>
    <col min="9480" max="9725" width="9" style="3"/>
    <col min="9726" max="9726" width="46.375" style="3" customWidth="1"/>
    <col min="9727" max="9727" width="19.25" style="3" customWidth="1"/>
    <col min="9728" max="9728" width="16.25" style="3" customWidth="1"/>
    <col min="9729" max="9729" width="7.25" style="3" customWidth="1"/>
    <col min="9730" max="9730" width="9.375" style="3" customWidth="1"/>
    <col min="9731" max="9731" width="22.75" style="3" customWidth="1"/>
    <col min="9732" max="9732" width="15.75" style="3" customWidth="1"/>
    <col min="9733" max="9733" width="10.375" style="3" customWidth="1"/>
    <col min="9734" max="9734" width="14.25" style="3" customWidth="1"/>
    <col min="9735" max="9735" width="11.875" style="3" customWidth="1"/>
    <col min="9736" max="9981" width="9" style="3"/>
    <col min="9982" max="9982" width="46.375" style="3" customWidth="1"/>
    <col min="9983" max="9983" width="19.25" style="3" customWidth="1"/>
    <col min="9984" max="9984" width="16.25" style="3" customWidth="1"/>
    <col min="9985" max="9985" width="7.25" style="3" customWidth="1"/>
    <col min="9986" max="9986" width="9.375" style="3" customWidth="1"/>
    <col min="9987" max="9987" width="22.75" style="3" customWidth="1"/>
    <col min="9988" max="9988" width="15.75" style="3" customWidth="1"/>
    <col min="9989" max="9989" width="10.375" style="3" customWidth="1"/>
    <col min="9990" max="9990" width="14.25" style="3" customWidth="1"/>
    <col min="9991" max="9991" width="11.875" style="3" customWidth="1"/>
    <col min="9992" max="10237" width="9" style="3"/>
    <col min="10238" max="10238" width="46.375" style="3" customWidth="1"/>
    <col min="10239" max="10239" width="19.25" style="3" customWidth="1"/>
    <col min="10240" max="10240" width="16.25" style="3" customWidth="1"/>
    <col min="10241" max="10241" width="7.25" style="3" customWidth="1"/>
    <col min="10242" max="10242" width="9.375" style="3" customWidth="1"/>
    <col min="10243" max="10243" width="22.75" style="3" customWidth="1"/>
    <col min="10244" max="10244" width="15.75" style="3" customWidth="1"/>
    <col min="10245" max="10245" width="10.375" style="3" customWidth="1"/>
    <col min="10246" max="10246" width="14.25" style="3" customWidth="1"/>
    <col min="10247" max="10247" width="11.875" style="3" customWidth="1"/>
    <col min="10248" max="10493" width="9" style="3"/>
    <col min="10494" max="10494" width="46.375" style="3" customWidth="1"/>
    <col min="10495" max="10495" width="19.25" style="3" customWidth="1"/>
    <col min="10496" max="10496" width="16.25" style="3" customWidth="1"/>
    <col min="10497" max="10497" width="7.25" style="3" customWidth="1"/>
    <col min="10498" max="10498" width="9.375" style="3" customWidth="1"/>
    <col min="10499" max="10499" width="22.75" style="3" customWidth="1"/>
    <col min="10500" max="10500" width="15.75" style="3" customWidth="1"/>
    <col min="10501" max="10501" width="10.375" style="3" customWidth="1"/>
    <col min="10502" max="10502" width="14.25" style="3" customWidth="1"/>
    <col min="10503" max="10503" width="11.875" style="3" customWidth="1"/>
    <col min="10504" max="10749" width="9" style="3"/>
    <col min="10750" max="10750" width="46.375" style="3" customWidth="1"/>
    <col min="10751" max="10751" width="19.25" style="3" customWidth="1"/>
    <col min="10752" max="10752" width="16.25" style="3" customWidth="1"/>
    <col min="10753" max="10753" width="7.25" style="3" customWidth="1"/>
    <col min="10754" max="10754" width="9.375" style="3" customWidth="1"/>
    <col min="10755" max="10755" width="22.75" style="3" customWidth="1"/>
    <col min="10756" max="10756" width="15.75" style="3" customWidth="1"/>
    <col min="10757" max="10757" width="10.375" style="3" customWidth="1"/>
    <col min="10758" max="10758" width="14.25" style="3" customWidth="1"/>
    <col min="10759" max="10759" width="11.875" style="3" customWidth="1"/>
    <col min="10760" max="11005" width="9" style="3"/>
    <col min="11006" max="11006" width="46.375" style="3" customWidth="1"/>
    <col min="11007" max="11007" width="19.25" style="3" customWidth="1"/>
    <col min="11008" max="11008" width="16.25" style="3" customWidth="1"/>
    <col min="11009" max="11009" width="7.25" style="3" customWidth="1"/>
    <col min="11010" max="11010" width="9.375" style="3" customWidth="1"/>
    <col min="11011" max="11011" width="22.75" style="3" customWidth="1"/>
    <col min="11012" max="11012" width="15.75" style="3" customWidth="1"/>
    <col min="11013" max="11013" width="10.375" style="3" customWidth="1"/>
    <col min="11014" max="11014" width="14.25" style="3" customWidth="1"/>
    <col min="11015" max="11015" width="11.875" style="3" customWidth="1"/>
    <col min="11016" max="11261" width="9" style="3"/>
    <col min="11262" max="11262" width="46.375" style="3" customWidth="1"/>
    <col min="11263" max="11263" width="19.25" style="3" customWidth="1"/>
    <col min="11264" max="11264" width="16.25" style="3" customWidth="1"/>
    <col min="11265" max="11265" width="7.25" style="3" customWidth="1"/>
    <col min="11266" max="11266" width="9.375" style="3" customWidth="1"/>
    <col min="11267" max="11267" width="22.75" style="3" customWidth="1"/>
    <col min="11268" max="11268" width="15.75" style="3" customWidth="1"/>
    <col min="11269" max="11269" width="10.375" style="3" customWidth="1"/>
    <col min="11270" max="11270" width="14.25" style="3" customWidth="1"/>
    <col min="11271" max="11271" width="11.875" style="3" customWidth="1"/>
    <col min="11272" max="11517" width="9" style="3"/>
    <col min="11518" max="11518" width="46.375" style="3" customWidth="1"/>
    <col min="11519" max="11519" width="19.25" style="3" customWidth="1"/>
    <col min="11520" max="11520" width="16.25" style="3" customWidth="1"/>
    <col min="11521" max="11521" width="7.25" style="3" customWidth="1"/>
    <col min="11522" max="11522" width="9.375" style="3" customWidth="1"/>
    <col min="11523" max="11523" width="22.75" style="3" customWidth="1"/>
    <col min="11524" max="11524" width="15.75" style="3" customWidth="1"/>
    <col min="11525" max="11525" width="10.375" style="3" customWidth="1"/>
    <col min="11526" max="11526" width="14.25" style="3" customWidth="1"/>
    <col min="11527" max="11527" width="11.875" style="3" customWidth="1"/>
    <col min="11528" max="11773" width="9" style="3"/>
    <col min="11774" max="11774" width="46.375" style="3" customWidth="1"/>
    <col min="11775" max="11775" width="19.25" style="3" customWidth="1"/>
    <col min="11776" max="11776" width="16.25" style="3" customWidth="1"/>
    <col min="11777" max="11777" width="7.25" style="3" customWidth="1"/>
    <col min="11778" max="11778" width="9.375" style="3" customWidth="1"/>
    <col min="11779" max="11779" width="22.75" style="3" customWidth="1"/>
    <col min="11780" max="11780" width="15.75" style="3" customWidth="1"/>
    <col min="11781" max="11781" width="10.375" style="3" customWidth="1"/>
    <col min="11782" max="11782" width="14.25" style="3" customWidth="1"/>
    <col min="11783" max="11783" width="11.875" style="3" customWidth="1"/>
    <col min="11784" max="12029" width="9" style="3"/>
    <col min="12030" max="12030" width="46.375" style="3" customWidth="1"/>
    <col min="12031" max="12031" width="19.25" style="3" customWidth="1"/>
    <col min="12032" max="12032" width="16.25" style="3" customWidth="1"/>
    <col min="12033" max="12033" width="7.25" style="3" customWidth="1"/>
    <col min="12034" max="12034" width="9.375" style="3" customWidth="1"/>
    <col min="12035" max="12035" width="22.75" style="3" customWidth="1"/>
    <col min="12036" max="12036" width="15.75" style="3" customWidth="1"/>
    <col min="12037" max="12037" width="10.375" style="3" customWidth="1"/>
    <col min="12038" max="12038" width="14.25" style="3" customWidth="1"/>
    <col min="12039" max="12039" width="11.875" style="3" customWidth="1"/>
    <col min="12040" max="12285" width="9" style="3"/>
    <col min="12286" max="12286" width="46.375" style="3" customWidth="1"/>
    <col min="12287" max="12287" width="19.25" style="3" customWidth="1"/>
    <col min="12288" max="12288" width="16.25" style="3" customWidth="1"/>
    <col min="12289" max="12289" width="7.25" style="3" customWidth="1"/>
    <col min="12290" max="12290" width="9.375" style="3" customWidth="1"/>
    <col min="12291" max="12291" width="22.75" style="3" customWidth="1"/>
    <col min="12292" max="12292" width="15.75" style="3" customWidth="1"/>
    <col min="12293" max="12293" width="10.375" style="3" customWidth="1"/>
    <col min="12294" max="12294" width="14.25" style="3" customWidth="1"/>
    <col min="12295" max="12295" width="11.875" style="3" customWidth="1"/>
    <col min="12296" max="12541" width="9" style="3"/>
    <col min="12542" max="12542" width="46.375" style="3" customWidth="1"/>
    <col min="12543" max="12543" width="19.25" style="3" customWidth="1"/>
    <col min="12544" max="12544" width="16.25" style="3" customWidth="1"/>
    <col min="12545" max="12545" width="7.25" style="3" customWidth="1"/>
    <col min="12546" max="12546" width="9.375" style="3" customWidth="1"/>
    <col min="12547" max="12547" width="22.75" style="3" customWidth="1"/>
    <col min="12548" max="12548" width="15.75" style="3" customWidth="1"/>
    <col min="12549" max="12549" width="10.375" style="3" customWidth="1"/>
    <col min="12550" max="12550" width="14.25" style="3" customWidth="1"/>
    <col min="12551" max="12551" width="11.875" style="3" customWidth="1"/>
    <col min="12552" max="12797" width="9" style="3"/>
    <col min="12798" max="12798" width="46.375" style="3" customWidth="1"/>
    <col min="12799" max="12799" width="19.25" style="3" customWidth="1"/>
    <col min="12800" max="12800" width="16.25" style="3" customWidth="1"/>
    <col min="12801" max="12801" width="7.25" style="3" customWidth="1"/>
    <col min="12802" max="12802" width="9.375" style="3" customWidth="1"/>
    <col min="12803" max="12803" width="22.75" style="3" customWidth="1"/>
    <col min="12804" max="12804" width="15.75" style="3" customWidth="1"/>
    <col min="12805" max="12805" width="10.375" style="3" customWidth="1"/>
    <col min="12806" max="12806" width="14.25" style="3" customWidth="1"/>
    <col min="12807" max="12807" width="11.875" style="3" customWidth="1"/>
    <col min="12808" max="13053" width="9" style="3"/>
    <col min="13054" max="13054" width="46.375" style="3" customWidth="1"/>
    <col min="13055" max="13055" width="19.25" style="3" customWidth="1"/>
    <col min="13056" max="13056" width="16.25" style="3" customWidth="1"/>
    <col min="13057" max="13057" width="7.25" style="3" customWidth="1"/>
    <col min="13058" max="13058" width="9.375" style="3" customWidth="1"/>
    <col min="13059" max="13059" width="22.75" style="3" customWidth="1"/>
    <col min="13060" max="13060" width="15.75" style="3" customWidth="1"/>
    <col min="13061" max="13061" width="10.375" style="3" customWidth="1"/>
    <col min="13062" max="13062" width="14.25" style="3" customWidth="1"/>
    <col min="13063" max="13063" width="11.875" style="3" customWidth="1"/>
    <col min="13064" max="13309" width="9" style="3"/>
    <col min="13310" max="13310" width="46.375" style="3" customWidth="1"/>
    <col min="13311" max="13311" width="19.25" style="3" customWidth="1"/>
    <col min="13312" max="13312" width="16.25" style="3" customWidth="1"/>
    <col min="13313" max="13313" width="7.25" style="3" customWidth="1"/>
    <col min="13314" max="13314" width="9.375" style="3" customWidth="1"/>
    <col min="13315" max="13315" width="22.75" style="3" customWidth="1"/>
    <col min="13316" max="13316" width="15.75" style="3" customWidth="1"/>
    <col min="13317" max="13317" width="10.375" style="3" customWidth="1"/>
    <col min="13318" max="13318" width="14.25" style="3" customWidth="1"/>
    <col min="13319" max="13319" width="11.875" style="3" customWidth="1"/>
    <col min="13320" max="13565" width="9" style="3"/>
    <col min="13566" max="13566" width="46.375" style="3" customWidth="1"/>
    <col min="13567" max="13567" width="19.25" style="3" customWidth="1"/>
    <col min="13568" max="13568" width="16.25" style="3" customWidth="1"/>
    <col min="13569" max="13569" width="7.25" style="3" customWidth="1"/>
    <col min="13570" max="13570" width="9.375" style="3" customWidth="1"/>
    <col min="13571" max="13571" width="22.75" style="3" customWidth="1"/>
    <col min="13572" max="13572" width="15.75" style="3" customWidth="1"/>
    <col min="13573" max="13573" width="10.375" style="3" customWidth="1"/>
    <col min="13574" max="13574" width="14.25" style="3" customWidth="1"/>
    <col min="13575" max="13575" width="11.875" style="3" customWidth="1"/>
    <col min="13576" max="13821" width="9" style="3"/>
    <col min="13822" max="13822" width="46.375" style="3" customWidth="1"/>
    <col min="13823" max="13823" width="19.25" style="3" customWidth="1"/>
    <col min="13824" max="13824" width="16.25" style="3" customWidth="1"/>
    <col min="13825" max="13825" width="7.25" style="3" customWidth="1"/>
    <col min="13826" max="13826" width="9.375" style="3" customWidth="1"/>
    <col min="13827" max="13827" width="22.75" style="3" customWidth="1"/>
    <col min="13828" max="13828" width="15.75" style="3" customWidth="1"/>
    <col min="13829" max="13829" width="10.375" style="3" customWidth="1"/>
    <col min="13830" max="13830" width="14.25" style="3" customWidth="1"/>
    <col min="13831" max="13831" width="11.875" style="3" customWidth="1"/>
    <col min="13832" max="14077" width="9" style="3"/>
    <col min="14078" max="14078" width="46.375" style="3" customWidth="1"/>
    <col min="14079" max="14079" width="19.25" style="3" customWidth="1"/>
    <col min="14080" max="14080" width="16.25" style="3" customWidth="1"/>
    <col min="14081" max="14081" width="7.25" style="3" customWidth="1"/>
    <col min="14082" max="14082" width="9.375" style="3" customWidth="1"/>
    <col min="14083" max="14083" width="22.75" style="3" customWidth="1"/>
    <col min="14084" max="14084" width="15.75" style="3" customWidth="1"/>
    <col min="14085" max="14085" width="10.375" style="3" customWidth="1"/>
    <col min="14086" max="14086" width="14.25" style="3" customWidth="1"/>
    <col min="14087" max="14087" width="11.875" style="3" customWidth="1"/>
    <col min="14088" max="14333" width="9" style="3"/>
    <col min="14334" max="14334" width="46.375" style="3" customWidth="1"/>
    <col min="14335" max="14335" width="19.25" style="3" customWidth="1"/>
    <col min="14336" max="14336" width="16.25" style="3" customWidth="1"/>
    <col min="14337" max="14337" width="7.25" style="3" customWidth="1"/>
    <col min="14338" max="14338" width="9.375" style="3" customWidth="1"/>
    <col min="14339" max="14339" width="22.75" style="3" customWidth="1"/>
    <col min="14340" max="14340" width="15.75" style="3" customWidth="1"/>
    <col min="14341" max="14341" width="10.375" style="3" customWidth="1"/>
    <col min="14342" max="14342" width="14.25" style="3" customWidth="1"/>
    <col min="14343" max="14343" width="11.875" style="3" customWidth="1"/>
    <col min="14344" max="14589" width="9" style="3"/>
    <col min="14590" max="14590" width="46.375" style="3" customWidth="1"/>
    <col min="14591" max="14591" width="19.25" style="3" customWidth="1"/>
    <col min="14592" max="14592" width="16.25" style="3" customWidth="1"/>
    <col min="14593" max="14593" width="7.25" style="3" customWidth="1"/>
    <col min="14594" max="14594" width="9.375" style="3" customWidth="1"/>
    <col min="14595" max="14595" width="22.75" style="3" customWidth="1"/>
    <col min="14596" max="14596" width="15.75" style="3" customWidth="1"/>
    <col min="14597" max="14597" width="10.375" style="3" customWidth="1"/>
    <col min="14598" max="14598" width="14.25" style="3" customWidth="1"/>
    <col min="14599" max="14599" width="11.875" style="3" customWidth="1"/>
    <col min="14600" max="14845" width="9" style="3"/>
    <col min="14846" max="14846" width="46.375" style="3" customWidth="1"/>
    <col min="14847" max="14847" width="19.25" style="3" customWidth="1"/>
    <col min="14848" max="14848" width="16.25" style="3" customWidth="1"/>
    <col min="14849" max="14849" width="7.25" style="3" customWidth="1"/>
    <col min="14850" max="14850" width="9.375" style="3" customWidth="1"/>
    <col min="14851" max="14851" width="22.75" style="3" customWidth="1"/>
    <col min="14852" max="14852" width="15.75" style="3" customWidth="1"/>
    <col min="14853" max="14853" width="10.375" style="3" customWidth="1"/>
    <col min="14854" max="14854" width="14.25" style="3" customWidth="1"/>
    <col min="14855" max="14855" width="11.875" style="3" customWidth="1"/>
    <col min="14856" max="15101" width="9" style="3"/>
    <col min="15102" max="15102" width="46.375" style="3" customWidth="1"/>
    <col min="15103" max="15103" width="19.25" style="3" customWidth="1"/>
    <col min="15104" max="15104" width="16.25" style="3" customWidth="1"/>
    <col min="15105" max="15105" width="7.25" style="3" customWidth="1"/>
    <col min="15106" max="15106" width="9.375" style="3" customWidth="1"/>
    <col min="15107" max="15107" width="22.75" style="3" customWidth="1"/>
    <col min="15108" max="15108" width="15.75" style="3" customWidth="1"/>
    <col min="15109" max="15109" width="10.375" style="3" customWidth="1"/>
    <col min="15110" max="15110" width="14.25" style="3" customWidth="1"/>
    <col min="15111" max="15111" width="11.875" style="3" customWidth="1"/>
    <col min="15112" max="15357" width="9" style="3"/>
    <col min="15358" max="15358" width="46.375" style="3" customWidth="1"/>
    <col min="15359" max="15359" width="19.25" style="3" customWidth="1"/>
    <col min="15360" max="15360" width="16.25" style="3" customWidth="1"/>
    <col min="15361" max="15361" width="7.25" style="3" customWidth="1"/>
    <col min="15362" max="15362" width="9.375" style="3" customWidth="1"/>
    <col min="15363" max="15363" width="22.75" style="3" customWidth="1"/>
    <col min="15364" max="15364" width="15.75" style="3" customWidth="1"/>
    <col min="15365" max="15365" width="10.375" style="3" customWidth="1"/>
    <col min="15366" max="15366" width="14.25" style="3" customWidth="1"/>
    <col min="15367" max="15367" width="11.875" style="3" customWidth="1"/>
    <col min="15368" max="15613" width="9" style="3"/>
    <col min="15614" max="15614" width="46.375" style="3" customWidth="1"/>
    <col min="15615" max="15615" width="19.25" style="3" customWidth="1"/>
    <col min="15616" max="15616" width="16.25" style="3" customWidth="1"/>
    <col min="15617" max="15617" width="7.25" style="3" customWidth="1"/>
    <col min="15618" max="15618" width="9.375" style="3" customWidth="1"/>
    <col min="15619" max="15619" width="22.75" style="3" customWidth="1"/>
    <col min="15620" max="15620" width="15.75" style="3" customWidth="1"/>
    <col min="15621" max="15621" width="10.375" style="3" customWidth="1"/>
    <col min="15622" max="15622" width="14.25" style="3" customWidth="1"/>
    <col min="15623" max="15623" width="11.875" style="3" customWidth="1"/>
    <col min="15624" max="15869" width="9" style="3"/>
    <col min="15870" max="15870" width="46.375" style="3" customWidth="1"/>
    <col min="15871" max="15871" width="19.25" style="3" customWidth="1"/>
    <col min="15872" max="15872" width="16.25" style="3" customWidth="1"/>
    <col min="15873" max="15873" width="7.25" style="3" customWidth="1"/>
    <col min="15874" max="15874" width="9.375" style="3" customWidth="1"/>
    <col min="15875" max="15875" width="22.75" style="3" customWidth="1"/>
    <col min="15876" max="15876" width="15.75" style="3" customWidth="1"/>
    <col min="15877" max="15877" width="10.375" style="3" customWidth="1"/>
    <col min="15878" max="15878" width="14.25" style="3" customWidth="1"/>
    <col min="15879" max="15879" width="11.875" style="3" customWidth="1"/>
    <col min="15880" max="16125" width="9" style="3"/>
    <col min="16126" max="16126" width="46.375" style="3" customWidth="1"/>
    <col min="16127" max="16127" width="19.25" style="3" customWidth="1"/>
    <col min="16128" max="16128" width="16.25" style="3" customWidth="1"/>
    <col min="16129" max="16129" width="7.25" style="3" customWidth="1"/>
    <col min="16130" max="16130" width="9.375" style="3" customWidth="1"/>
    <col min="16131" max="16131" width="22.75" style="3" customWidth="1"/>
    <col min="16132" max="16132" width="15.75" style="3" customWidth="1"/>
    <col min="16133" max="16133" width="10.375" style="3" customWidth="1"/>
    <col min="16134" max="16134" width="14.25" style="3" customWidth="1"/>
    <col min="16135" max="16135" width="11.875" style="3" customWidth="1"/>
    <col min="16136" max="16384" width="9" style="3"/>
  </cols>
  <sheetData>
    <row r="1" spans="1:10">
      <c r="A1" s="525" t="s">
        <v>0</v>
      </c>
      <c r="B1" s="525"/>
      <c r="C1" s="3"/>
      <c r="D1" s="3"/>
    </row>
    <row r="2" spans="1:10" ht="15" thickBot="1">
      <c r="C2" s="3"/>
      <c r="D2" s="3"/>
    </row>
    <row r="3" spans="1:10" ht="25.5">
      <c r="B3" s="130" t="s">
        <v>284</v>
      </c>
      <c r="C3" s="3"/>
      <c r="D3" s="430"/>
      <c r="E3" s="431" t="s">
        <v>306</v>
      </c>
      <c r="F3" s="431" t="s">
        <v>238</v>
      </c>
      <c r="G3" s="432" t="s">
        <v>239</v>
      </c>
    </row>
    <row r="4" spans="1:10">
      <c r="B4" s="131"/>
      <c r="C4" s="3"/>
      <c r="D4" s="433" t="s">
        <v>240</v>
      </c>
      <c r="E4" s="434">
        <v>3.3</v>
      </c>
      <c r="F4" s="434">
        <v>-5</v>
      </c>
      <c r="G4" s="439">
        <v>2.5</v>
      </c>
    </row>
    <row r="5" spans="1:10">
      <c r="C5" s="3"/>
      <c r="D5" s="433" t="s">
        <v>241</v>
      </c>
      <c r="E5" s="434">
        <v>5.0999999999999996</v>
      </c>
      <c r="F5" s="434">
        <v>-3.9</v>
      </c>
      <c r="G5" s="439">
        <v>-1.2999999999999972</v>
      </c>
      <c r="H5" s="132"/>
      <c r="J5" s="133"/>
    </row>
    <row r="6" spans="1:10">
      <c r="C6" s="3"/>
      <c r="D6" s="436" t="s">
        <v>242</v>
      </c>
      <c r="E6" s="437">
        <v>4.5</v>
      </c>
      <c r="F6" s="437">
        <v>-6.7</v>
      </c>
      <c r="G6" s="440">
        <v>5.4</v>
      </c>
      <c r="H6" s="132"/>
      <c r="J6" s="133"/>
    </row>
    <row r="7" spans="1:10">
      <c r="C7" s="3"/>
    </row>
    <row r="8" spans="1:10">
      <c r="C8" s="3"/>
      <c r="E8" s="135"/>
      <c r="F8" s="135"/>
      <c r="G8" s="135"/>
    </row>
    <row r="9" spans="1:10">
      <c r="C9" s="3"/>
      <c r="E9" s="135"/>
      <c r="F9" s="135"/>
      <c r="G9" s="135"/>
      <c r="H9" s="132"/>
    </row>
    <row r="10" spans="1:10">
      <c r="C10" s="3"/>
      <c r="D10" s="141"/>
      <c r="E10" s="136"/>
      <c r="F10" s="135"/>
      <c r="G10" s="135"/>
      <c r="H10" s="132"/>
    </row>
    <row r="11" spans="1:10">
      <c r="C11" s="3"/>
      <c r="E11" s="135"/>
      <c r="F11" s="135"/>
      <c r="G11" s="135"/>
      <c r="H11" s="132"/>
    </row>
    <row r="12" spans="1:10">
      <c r="C12" s="3"/>
      <c r="D12" s="3"/>
      <c r="E12" s="137"/>
      <c r="F12" s="137"/>
      <c r="G12" s="137"/>
    </row>
    <row r="13" spans="1:10">
      <c r="C13" s="3"/>
      <c r="D13" s="3"/>
      <c r="E13" s="138"/>
      <c r="F13" s="138"/>
      <c r="G13" s="138"/>
    </row>
    <row r="14" spans="1:10">
      <c r="C14" s="3"/>
      <c r="D14" s="3"/>
      <c r="E14" s="132"/>
      <c r="F14" s="132"/>
      <c r="G14" s="132"/>
    </row>
    <row r="15" spans="1:10">
      <c r="C15" s="3"/>
      <c r="D15" s="3"/>
      <c r="E15" s="132"/>
      <c r="F15" s="132"/>
      <c r="G15" s="132"/>
    </row>
    <row r="16" spans="1:10">
      <c r="C16" s="3"/>
      <c r="D16" s="3"/>
      <c r="E16" s="132"/>
      <c r="F16" s="132"/>
      <c r="G16" s="132"/>
    </row>
    <row r="17" spans="2:7">
      <c r="C17" s="3"/>
      <c r="D17" s="3"/>
      <c r="E17" s="132"/>
      <c r="F17" s="132"/>
      <c r="G17" s="132"/>
    </row>
    <row r="18" spans="2:7">
      <c r="C18" s="3"/>
      <c r="D18" s="3"/>
      <c r="E18" s="139"/>
      <c r="F18" s="139"/>
      <c r="G18" s="139"/>
    </row>
    <row r="19" spans="2:7">
      <c r="C19" s="3"/>
      <c r="D19" s="3"/>
    </row>
    <row r="20" spans="2:7">
      <c r="C20" s="3"/>
      <c r="D20" s="3"/>
    </row>
    <row r="21" spans="2:7" ht="27.75" thickBot="1">
      <c r="B21" s="166" t="s">
        <v>243</v>
      </c>
      <c r="C21" s="3"/>
      <c r="D21" s="3"/>
    </row>
    <row r="22" spans="2:7" ht="16.5">
      <c r="B22" s="140"/>
      <c r="C22" s="3"/>
    </row>
  </sheetData>
  <mergeCells count="1">
    <mergeCell ref="A1:B1"/>
  </mergeCells>
  <hyperlinks>
    <hyperlink ref="A1:B1" location="Turinys!A34" display="↖ atgal į turinį" xr:uid="{5A3AC847-EAA3-46AC-99D4-A3F1D28F5993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ABD9"/>
  </sheetPr>
  <dimension ref="A1:E43"/>
  <sheetViews>
    <sheetView showGridLines="0" showRowColHeaders="0" zoomScale="85" zoomScaleNormal="85" workbookViewId="0"/>
  </sheetViews>
  <sheetFormatPr defaultRowHeight="14.25"/>
  <cols>
    <col min="1" max="1" width="9" style="3"/>
    <col min="2" max="2" width="99.625" style="3" customWidth="1"/>
    <col min="3" max="3" width="9" style="3"/>
    <col min="4" max="4" width="59.75" style="3" customWidth="1"/>
    <col min="5" max="5" width="13.375" style="3" customWidth="1"/>
    <col min="6" max="6" width="9" style="3"/>
    <col min="7" max="7" width="23.625" style="3" customWidth="1"/>
    <col min="8" max="16384" width="9" style="3"/>
  </cols>
  <sheetData>
    <row r="1" spans="1:5">
      <c r="A1" s="47" t="s">
        <v>0</v>
      </c>
      <c r="B1" s="47"/>
    </row>
    <row r="2" spans="1:5" ht="15" thickBot="1"/>
    <row r="3" spans="1:5" ht="15">
      <c r="B3" s="59" t="s">
        <v>390</v>
      </c>
      <c r="D3" s="441"/>
      <c r="E3" s="442" t="s">
        <v>94</v>
      </c>
    </row>
    <row r="4" spans="1:5">
      <c r="D4" s="443" t="s">
        <v>202</v>
      </c>
      <c r="E4" s="465">
        <v>-1.2831482867828425E-2</v>
      </c>
    </row>
    <row r="5" spans="1:5">
      <c r="D5" s="444" t="s">
        <v>169</v>
      </c>
      <c r="E5" s="465">
        <v>4.8591306760672595E-2</v>
      </c>
    </row>
    <row r="6" spans="1:5">
      <c r="D6" s="444" t="s">
        <v>204</v>
      </c>
      <c r="E6" s="465">
        <v>-0.13323422821474745</v>
      </c>
    </row>
    <row r="7" spans="1:5">
      <c r="D7" s="445" t="s">
        <v>300</v>
      </c>
      <c r="E7" s="465">
        <v>-5.8779806565329752E-2</v>
      </c>
    </row>
    <row r="8" spans="1:5">
      <c r="D8" s="444" t="s">
        <v>205</v>
      </c>
      <c r="E8" s="465">
        <v>-5.133436440038798E-2</v>
      </c>
    </row>
    <row r="9" spans="1:5">
      <c r="D9" s="445" t="s">
        <v>316</v>
      </c>
      <c r="E9" s="465">
        <v>4.349705685834402E-2</v>
      </c>
    </row>
    <row r="10" spans="1:5" ht="25.5">
      <c r="D10" s="445" t="s">
        <v>206</v>
      </c>
      <c r="E10" s="465">
        <v>4.5456383743855001E-2</v>
      </c>
    </row>
    <row r="11" spans="1:5">
      <c r="D11" s="444" t="s">
        <v>301</v>
      </c>
      <c r="E11" s="465">
        <v>9.3068027061772113E-2</v>
      </c>
    </row>
    <row r="12" spans="1:5">
      <c r="D12" s="446" t="s">
        <v>203</v>
      </c>
      <c r="E12" s="465">
        <v>1.7751501582729585</v>
      </c>
    </row>
    <row r="13" spans="1:5">
      <c r="D13" s="447" t="s">
        <v>169</v>
      </c>
      <c r="E13" s="465">
        <v>0.15596242008667499</v>
      </c>
    </row>
    <row r="14" spans="1:5">
      <c r="D14" s="448" t="s">
        <v>170</v>
      </c>
      <c r="E14" s="465">
        <v>5.3881489351552271E-2</v>
      </c>
    </row>
    <row r="15" spans="1:5">
      <c r="D15" s="447" t="s">
        <v>171</v>
      </c>
      <c r="E15" s="465">
        <v>9.8358209652651796E-2</v>
      </c>
    </row>
    <row r="16" spans="1:5">
      <c r="D16" s="449" t="s">
        <v>172</v>
      </c>
      <c r="E16" s="466">
        <v>0.12343759378719249</v>
      </c>
    </row>
    <row r="17" spans="4:5">
      <c r="D17" s="449" t="s">
        <v>317</v>
      </c>
      <c r="E17" s="466">
        <v>0.18123773690976699</v>
      </c>
    </row>
    <row r="18" spans="4:5">
      <c r="D18" s="449" t="s">
        <v>318</v>
      </c>
      <c r="E18" s="466">
        <v>0.22199173612839501</v>
      </c>
    </row>
    <row r="19" spans="4:5">
      <c r="D19" s="450" t="s">
        <v>319</v>
      </c>
      <c r="E19" s="467">
        <v>0.4522126451759369</v>
      </c>
    </row>
    <row r="20" spans="4:5">
      <c r="D20" s="451" t="s">
        <v>207</v>
      </c>
      <c r="E20" s="468">
        <v>0.48806832718078802</v>
      </c>
    </row>
    <row r="21" spans="4:5">
      <c r="D21" s="100"/>
      <c r="E21" s="101"/>
    </row>
    <row r="22" spans="4:5">
      <c r="D22" s="100"/>
      <c r="E22" s="101"/>
    </row>
    <row r="23" spans="4:5">
      <c r="D23" s="100"/>
      <c r="E23" s="101"/>
    </row>
    <row r="24" spans="4:5">
      <c r="D24" s="102"/>
      <c r="E24" s="102"/>
    </row>
    <row r="25" spans="4:5">
      <c r="D25" s="102"/>
      <c r="E25" s="102"/>
    </row>
    <row r="26" spans="4:5">
      <c r="D26" s="102"/>
      <c r="E26" s="102"/>
    </row>
    <row r="27" spans="4:5">
      <c r="D27" s="102"/>
      <c r="E27" s="102"/>
    </row>
    <row r="35" spans="2:4">
      <c r="D35" s="60"/>
    </row>
    <row r="36" spans="2:4">
      <c r="B36" s="516" t="s">
        <v>391</v>
      </c>
      <c r="D36" s="60"/>
    </row>
    <row r="37" spans="2:4">
      <c r="D37" s="60"/>
    </row>
    <row r="38" spans="2:4" ht="15" thickBot="1">
      <c r="B38" s="164" t="s">
        <v>320</v>
      </c>
      <c r="D38" s="60"/>
    </row>
    <row r="39" spans="2:4">
      <c r="D39" s="60"/>
    </row>
    <row r="40" spans="2:4">
      <c r="D40" s="60"/>
    </row>
    <row r="41" spans="2:4">
      <c r="D41" s="60"/>
    </row>
    <row r="42" spans="2:4">
      <c r="D42" s="60"/>
    </row>
    <row r="43" spans="2:4">
      <c r="D43" s="60"/>
    </row>
  </sheetData>
  <hyperlinks>
    <hyperlink ref="A1" location="Turinys!A1" display="↖ atgal į turinį" xr:uid="{00000000-0004-0000-0F00-000000000000}"/>
    <hyperlink ref="A1:B1" location="Turinys!A37" display="↖ atgal į turinį" xr:uid="{00000000-0004-0000-0F00-000001000000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7E55-4BED-4C82-9088-9FA34B4D1EF4}">
  <sheetPr>
    <tabColor rgb="FF47ABD9"/>
  </sheetPr>
  <dimension ref="A1:E44"/>
  <sheetViews>
    <sheetView showGridLines="0" showRowColHeaders="0" zoomScale="85" zoomScaleNormal="85" workbookViewId="0"/>
  </sheetViews>
  <sheetFormatPr defaultRowHeight="14.25"/>
  <cols>
    <col min="1" max="1" width="9" style="3"/>
    <col min="2" max="2" width="99.625" style="3" customWidth="1"/>
    <col min="3" max="3" width="9" style="3"/>
    <col min="4" max="4" width="57.625" style="272" customWidth="1"/>
    <col min="5" max="5" width="13.375" style="3" customWidth="1"/>
    <col min="6" max="6" width="9" style="3"/>
    <col min="7" max="7" width="23.625" style="3" customWidth="1"/>
    <col min="8" max="16384" width="9" style="3"/>
  </cols>
  <sheetData>
    <row r="1" spans="1:5">
      <c r="A1" s="93" t="s">
        <v>0</v>
      </c>
      <c r="B1" s="93"/>
    </row>
    <row r="2" spans="1:5" ht="15" thickBot="1"/>
    <row r="3" spans="1:5" ht="15">
      <c r="B3" s="59" t="s">
        <v>392</v>
      </c>
      <c r="D3" s="452"/>
      <c r="E3" s="85" t="s">
        <v>94</v>
      </c>
    </row>
    <row r="4" spans="1:5">
      <c r="D4" s="453" t="s">
        <v>202</v>
      </c>
      <c r="E4" s="454">
        <v>1.51</v>
      </c>
    </row>
    <row r="5" spans="1:5">
      <c r="D5" s="455" t="s">
        <v>169</v>
      </c>
      <c r="E5" s="457">
        <v>2.4999999999999911E-2</v>
      </c>
    </row>
    <row r="6" spans="1:5" ht="28.5" customHeight="1">
      <c r="D6" s="456" t="s">
        <v>186</v>
      </c>
      <c r="E6" s="454">
        <v>0.38</v>
      </c>
    </row>
    <row r="7" spans="1:5" ht="25.5">
      <c r="D7" s="455" t="s">
        <v>323</v>
      </c>
      <c r="E7" s="454">
        <v>1.1100000000000001</v>
      </c>
    </row>
    <row r="8" spans="1:5">
      <c r="D8" s="453" t="s">
        <v>203</v>
      </c>
      <c r="E8" s="454">
        <v>2.68</v>
      </c>
    </row>
    <row r="9" spans="1:5">
      <c r="D9" s="455" t="s">
        <v>191</v>
      </c>
      <c r="E9" s="454">
        <v>0.19</v>
      </c>
    </row>
    <row r="10" spans="1:5" ht="25.5">
      <c r="D10" s="455" t="s">
        <v>190</v>
      </c>
      <c r="E10" s="454">
        <v>0.34</v>
      </c>
    </row>
    <row r="11" spans="1:5">
      <c r="D11" s="455" t="s">
        <v>189</v>
      </c>
      <c r="E11" s="454">
        <v>0.43</v>
      </c>
    </row>
    <row r="12" spans="1:5">
      <c r="D12" s="455" t="s">
        <v>188</v>
      </c>
      <c r="E12" s="454">
        <v>0.46</v>
      </c>
    </row>
    <row r="13" spans="1:5">
      <c r="D13" s="455" t="s">
        <v>187</v>
      </c>
      <c r="E13" s="457">
        <v>0.5</v>
      </c>
    </row>
    <row r="14" spans="1:5">
      <c r="D14" s="458" t="s">
        <v>303</v>
      </c>
      <c r="E14" s="459">
        <v>0.75</v>
      </c>
    </row>
    <row r="15" spans="1:5">
      <c r="D15" s="273"/>
      <c r="E15" s="98"/>
    </row>
    <row r="16" spans="1:5">
      <c r="D16" s="274"/>
      <c r="E16" s="98"/>
    </row>
    <row r="17" spans="4:5">
      <c r="D17" s="273"/>
      <c r="E17" s="98"/>
    </row>
    <row r="18" spans="4:5">
      <c r="D18" s="273"/>
      <c r="E18" s="98"/>
    </row>
    <row r="19" spans="4:5">
      <c r="D19" s="273"/>
      <c r="E19" s="98"/>
    </row>
    <row r="20" spans="4:5">
      <c r="D20" s="273"/>
      <c r="E20" s="98"/>
    </row>
    <row r="21" spans="4:5">
      <c r="D21" s="273"/>
      <c r="E21" s="98"/>
    </row>
    <row r="22" spans="4:5">
      <c r="D22" s="273"/>
      <c r="E22" s="98"/>
    </row>
    <row r="23" spans="4:5">
      <c r="D23" s="273"/>
      <c r="E23" s="98"/>
    </row>
    <row r="35" spans="2:4">
      <c r="B35" s="76"/>
      <c r="D35" s="60"/>
    </row>
    <row r="36" spans="2:4">
      <c r="B36" s="516" t="s">
        <v>391</v>
      </c>
      <c r="D36" s="60"/>
    </row>
    <row r="37" spans="2:4">
      <c r="D37" s="60"/>
    </row>
    <row r="38" spans="2:4" ht="15" thickBot="1">
      <c r="B38" s="164" t="s">
        <v>321</v>
      </c>
      <c r="D38" s="60"/>
    </row>
    <row r="39" spans="2:4">
      <c r="D39" s="60"/>
    </row>
    <row r="40" spans="2:4">
      <c r="D40" s="60"/>
    </row>
    <row r="41" spans="2:4">
      <c r="D41" s="60"/>
    </row>
    <row r="42" spans="2:4">
      <c r="D42" s="60"/>
    </row>
    <row r="43" spans="2:4">
      <c r="D43" s="60"/>
    </row>
    <row r="44" spans="2:4">
      <c r="D44" s="60"/>
    </row>
  </sheetData>
  <hyperlinks>
    <hyperlink ref="A1" location="Turinys!A1" display="↖ atgal į turinį" xr:uid="{F07F7636-0614-4142-94A8-E560C37BBD4B}"/>
    <hyperlink ref="A1:B1" location="Turinys!A37" display="↖ atgal į turinį" xr:uid="{1E1A330D-B014-4F33-8627-BCA46AD34277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96F62-76D0-46C7-912E-03791D08DCC1}">
  <sheetPr>
    <tabColor rgb="FF47ABD9"/>
  </sheetPr>
  <dimension ref="A1:E44"/>
  <sheetViews>
    <sheetView showGridLines="0" showRowColHeaders="0" zoomScale="84" zoomScaleNormal="84" workbookViewId="0"/>
  </sheetViews>
  <sheetFormatPr defaultRowHeight="14.25"/>
  <cols>
    <col min="1" max="1" width="9" style="3"/>
    <col min="2" max="2" width="99.625" style="3" customWidth="1"/>
    <col min="3" max="3" width="9" style="3"/>
    <col min="4" max="4" width="58" style="3" customWidth="1"/>
    <col min="5" max="5" width="13.375" style="3" customWidth="1"/>
    <col min="6" max="6" width="9" style="3"/>
    <col min="7" max="7" width="23.625" style="3" customWidth="1"/>
    <col min="8" max="16384" width="9" style="3"/>
  </cols>
  <sheetData>
    <row r="1" spans="1:5">
      <c r="A1" s="93" t="s">
        <v>0</v>
      </c>
      <c r="B1" s="93"/>
    </row>
    <row r="2" spans="1:5" ht="15" thickBot="1"/>
    <row r="3" spans="1:5" ht="15">
      <c r="B3" s="59" t="s">
        <v>286</v>
      </c>
      <c r="D3" s="95"/>
      <c r="E3" s="96" t="s">
        <v>94</v>
      </c>
    </row>
    <row r="4" spans="1:5">
      <c r="D4" s="460" t="s">
        <v>202</v>
      </c>
      <c r="E4" s="88">
        <v>0.71</v>
      </c>
    </row>
    <row r="5" spans="1:5">
      <c r="D5" s="461" t="s">
        <v>169</v>
      </c>
      <c r="E5" s="88">
        <v>0.16999999999999993</v>
      </c>
    </row>
    <row r="6" spans="1:5">
      <c r="D6" s="86" t="s">
        <v>192</v>
      </c>
      <c r="E6" s="88">
        <v>-0.25</v>
      </c>
    </row>
    <row r="7" spans="1:5" ht="25.5">
      <c r="D7" s="455" t="s">
        <v>193</v>
      </c>
      <c r="E7" s="88">
        <v>-0.14000000000000001</v>
      </c>
    </row>
    <row r="8" spans="1:5" ht="25.5">
      <c r="D8" s="455" t="s">
        <v>194</v>
      </c>
      <c r="E8" s="88">
        <v>0.27</v>
      </c>
    </row>
    <row r="9" spans="1:5">
      <c r="D9" s="86" t="s">
        <v>195</v>
      </c>
      <c r="E9" s="88">
        <v>0.3</v>
      </c>
    </row>
    <row r="10" spans="1:5" ht="25.5">
      <c r="D10" s="458" t="s">
        <v>311</v>
      </c>
      <c r="E10" s="91">
        <v>0.39</v>
      </c>
    </row>
    <row r="11" spans="1:5">
      <c r="D11" s="462" t="s">
        <v>203</v>
      </c>
      <c r="E11" s="463">
        <v>1.01</v>
      </c>
    </row>
    <row r="12" spans="1:5">
      <c r="D12" s="464" t="s">
        <v>169</v>
      </c>
      <c r="E12" s="463">
        <v>0.2400000000000001</v>
      </c>
    </row>
    <row r="13" spans="1:5">
      <c r="D13" s="455" t="s">
        <v>196</v>
      </c>
      <c r="E13" s="88">
        <v>-0.17</v>
      </c>
    </row>
    <row r="14" spans="1:5">
      <c r="D14" s="86" t="s">
        <v>197</v>
      </c>
      <c r="E14" s="88">
        <v>0.11</v>
      </c>
    </row>
    <row r="15" spans="1:5">
      <c r="D15" s="86" t="s">
        <v>198</v>
      </c>
      <c r="E15" s="88">
        <v>0.17</v>
      </c>
    </row>
    <row r="16" spans="1:5">
      <c r="D16" s="89" t="s">
        <v>302</v>
      </c>
      <c r="E16" s="91">
        <v>0.66</v>
      </c>
    </row>
    <row r="17" spans="4:5">
      <c r="D17" s="99"/>
      <c r="E17" s="99"/>
    </row>
    <row r="18" spans="4:5">
      <c r="D18" s="97"/>
      <c r="E18" s="98"/>
    </row>
    <row r="19" spans="4:5">
      <c r="D19" s="97"/>
      <c r="E19" s="98"/>
    </row>
    <row r="20" spans="4:5">
      <c r="D20" s="97"/>
      <c r="E20" s="98"/>
    </row>
    <row r="21" spans="4:5">
      <c r="D21" s="97"/>
      <c r="E21" s="98"/>
    </row>
    <row r="22" spans="4:5">
      <c r="D22" s="97"/>
      <c r="E22" s="98"/>
    </row>
    <row r="23" spans="4:5">
      <c r="D23" s="97"/>
      <c r="E23" s="98"/>
    </row>
    <row r="35" spans="2:4">
      <c r="B35" s="516" t="s">
        <v>391</v>
      </c>
      <c r="D35" s="60"/>
    </row>
    <row r="36" spans="2:4">
      <c r="D36" s="60"/>
    </row>
    <row r="37" spans="2:4" ht="15" thickBot="1">
      <c r="B37" s="164" t="s">
        <v>322</v>
      </c>
      <c r="D37" s="60"/>
    </row>
    <row r="38" spans="2:4">
      <c r="D38" s="60"/>
    </row>
    <row r="39" spans="2:4">
      <c r="D39" s="60"/>
    </row>
    <row r="40" spans="2:4">
      <c r="D40" s="60"/>
    </row>
    <row r="41" spans="2:4">
      <c r="D41" s="60"/>
    </row>
    <row r="42" spans="2:4">
      <c r="D42" s="60"/>
    </row>
    <row r="43" spans="2:4">
      <c r="D43" s="60"/>
    </row>
    <row r="44" spans="2:4">
      <c r="D44" s="60"/>
    </row>
  </sheetData>
  <hyperlinks>
    <hyperlink ref="A1" location="Turinys!A1" display="↖ atgal į turinį" xr:uid="{912C153A-A8E1-43F8-9EEE-B95CCD1E182B}"/>
    <hyperlink ref="A1:B1" location="Turinys!A37" display="↖ atgal į turinį" xr:uid="{5D58FFA1-BB38-42CD-A0B0-DF3CD6E24D2B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D1D1D1"/>
  </sheetPr>
  <dimension ref="A1:I17"/>
  <sheetViews>
    <sheetView showGridLines="0" showRowColHeaders="0" zoomScaleNormal="100" workbookViewId="0">
      <selection sqref="A1:B1"/>
    </sheetView>
  </sheetViews>
  <sheetFormatPr defaultRowHeight="14.25"/>
  <cols>
    <col min="1" max="1" width="6.625" style="6" customWidth="1"/>
    <col min="2" max="2" width="16.125" style="6" customWidth="1"/>
    <col min="3" max="4" width="9.875" style="6" customWidth="1"/>
    <col min="5" max="16384" width="9" style="6"/>
  </cols>
  <sheetData>
    <row r="1" spans="1:9">
      <c r="A1" s="532" t="s">
        <v>0</v>
      </c>
      <c r="B1" s="532"/>
      <c r="C1" s="5"/>
      <c r="D1" s="5"/>
    </row>
    <row r="2" spans="1:9" ht="15" thickBot="1"/>
    <row r="3" spans="1:9" ht="14.25" customHeight="1">
      <c r="B3" s="551" t="s">
        <v>365</v>
      </c>
      <c r="C3" s="552"/>
      <c r="D3" s="552"/>
      <c r="E3" s="552"/>
      <c r="F3" s="552"/>
      <c r="G3" s="552"/>
      <c r="H3" s="552"/>
      <c r="I3" s="552"/>
    </row>
    <row r="4" spans="1:9">
      <c r="B4" s="7"/>
      <c r="C4" s="7"/>
      <c r="D4" s="7"/>
    </row>
    <row r="5" spans="1:9">
      <c r="B5" s="548" t="s">
        <v>2</v>
      </c>
      <c r="C5" s="546"/>
      <c r="D5" s="557" t="s">
        <v>215</v>
      </c>
      <c r="E5" s="558"/>
      <c r="F5" s="559" t="s">
        <v>216</v>
      </c>
      <c r="G5" s="559"/>
      <c r="H5" s="559" t="s">
        <v>217</v>
      </c>
      <c r="I5" s="560"/>
    </row>
    <row r="6" spans="1:9">
      <c r="B6" s="549"/>
      <c r="C6" s="553"/>
      <c r="D6" s="221" t="s">
        <v>19</v>
      </c>
      <c r="E6" s="222" t="s">
        <v>18</v>
      </c>
      <c r="F6" s="222" t="s">
        <v>19</v>
      </c>
      <c r="G6" s="222" t="s">
        <v>18</v>
      </c>
      <c r="H6" s="222" t="s">
        <v>19</v>
      </c>
      <c r="I6" s="276" t="s">
        <v>18</v>
      </c>
    </row>
    <row r="7" spans="1:9">
      <c r="B7" s="554"/>
      <c r="C7" s="555"/>
      <c r="D7" s="283">
        <v>1</v>
      </c>
      <c r="E7" s="284">
        <v>2</v>
      </c>
      <c r="F7" s="284">
        <v>3</v>
      </c>
      <c r="G7" s="284">
        <v>4</v>
      </c>
      <c r="H7" s="284">
        <v>5</v>
      </c>
      <c r="I7" s="285">
        <v>6</v>
      </c>
    </row>
    <row r="8" spans="1:9">
      <c r="B8" s="223" t="s">
        <v>147</v>
      </c>
      <c r="C8" s="174"/>
      <c r="D8" s="469">
        <v>18651.5</v>
      </c>
      <c r="E8" s="470">
        <v>18178.2</v>
      </c>
      <c r="F8" s="469">
        <v>16558</v>
      </c>
      <c r="G8" s="469">
        <v>16487.900000000001</v>
      </c>
      <c r="H8" s="469">
        <v>17508.099999999999</v>
      </c>
      <c r="I8" s="469">
        <v>17471.099999999999</v>
      </c>
    </row>
    <row r="9" spans="1:9">
      <c r="B9" s="213" t="s">
        <v>93</v>
      </c>
      <c r="C9" s="174" t="s">
        <v>148</v>
      </c>
      <c r="D9" s="471">
        <v>18545.8</v>
      </c>
      <c r="E9" s="472">
        <v>18285.599999999999</v>
      </c>
      <c r="F9" s="471">
        <v>21637.5</v>
      </c>
      <c r="G9" s="471">
        <v>21349.1</v>
      </c>
      <c r="H9" s="471">
        <v>21748.2</v>
      </c>
      <c r="I9" s="471">
        <v>21793.4</v>
      </c>
    </row>
    <row r="10" spans="1:9">
      <c r="B10" s="217" t="s">
        <v>149</v>
      </c>
      <c r="C10" s="218"/>
      <c r="D10" s="473">
        <v>105.7</v>
      </c>
      <c r="E10" s="474" t="s">
        <v>150</v>
      </c>
      <c r="F10" s="473" t="s">
        <v>374</v>
      </c>
      <c r="G10" s="473" t="s">
        <v>373</v>
      </c>
      <c r="H10" s="473" t="s">
        <v>372</v>
      </c>
      <c r="I10" s="473" t="s">
        <v>287</v>
      </c>
    </row>
    <row r="11" spans="1:9">
      <c r="B11" s="213" t="s">
        <v>147</v>
      </c>
      <c r="C11" s="174"/>
      <c r="D11" s="400">
        <v>36.700000000000003</v>
      </c>
      <c r="E11" s="401">
        <v>35.6</v>
      </c>
      <c r="F11" s="400">
        <v>37</v>
      </c>
      <c r="G11" s="400">
        <v>36.799999999999997</v>
      </c>
      <c r="H11" s="400">
        <v>36.299999999999997</v>
      </c>
      <c r="I11" s="400">
        <v>36</v>
      </c>
    </row>
    <row r="12" spans="1:9">
      <c r="B12" s="213" t="s">
        <v>93</v>
      </c>
      <c r="C12" s="174" t="s">
        <v>94</v>
      </c>
      <c r="D12" s="400">
        <v>36.5</v>
      </c>
      <c r="E12" s="401">
        <v>35.799999999999997</v>
      </c>
      <c r="F12" s="400">
        <v>48.4</v>
      </c>
      <c r="G12" s="400">
        <v>47.7</v>
      </c>
      <c r="H12" s="400">
        <v>45.2</v>
      </c>
      <c r="I12" s="400">
        <v>44.9</v>
      </c>
    </row>
    <row r="13" spans="1:9">
      <c r="B13" s="219" t="s">
        <v>149</v>
      </c>
      <c r="C13" s="220"/>
      <c r="D13" s="402">
        <v>0.2</v>
      </c>
      <c r="E13" s="403" t="s">
        <v>27</v>
      </c>
      <c r="F13" s="402" t="s">
        <v>219</v>
      </c>
      <c r="G13" s="402" t="s">
        <v>220</v>
      </c>
      <c r="H13" s="402" t="s">
        <v>221</v>
      </c>
      <c r="I13" s="402" t="s">
        <v>222</v>
      </c>
    </row>
    <row r="15" spans="1:9" ht="31.5" customHeight="1">
      <c r="B15" s="556" t="s">
        <v>214</v>
      </c>
      <c r="C15" s="556"/>
      <c r="D15" s="556"/>
      <c r="E15" s="556"/>
      <c r="F15" s="556"/>
      <c r="G15" s="556"/>
      <c r="H15" s="556"/>
      <c r="I15" s="556"/>
    </row>
    <row r="17" spans="2:9" ht="15" thickBot="1">
      <c r="B17" s="550" t="s">
        <v>179</v>
      </c>
      <c r="C17" s="550"/>
      <c r="D17" s="550"/>
      <c r="E17" s="550"/>
      <c r="F17" s="550"/>
      <c r="G17" s="550"/>
      <c r="H17" s="550"/>
      <c r="I17" s="550"/>
    </row>
  </sheetData>
  <mergeCells count="8">
    <mergeCell ref="B17:I17"/>
    <mergeCell ref="B3:I3"/>
    <mergeCell ref="A1:B1"/>
    <mergeCell ref="B5:C7"/>
    <mergeCell ref="B15:I15"/>
    <mergeCell ref="D5:E5"/>
    <mergeCell ref="F5:G5"/>
    <mergeCell ref="H5:I5"/>
  </mergeCells>
  <hyperlinks>
    <hyperlink ref="A1" location="Turinys!A1" display="↖ atgal į turinį" xr:uid="{00000000-0004-0000-0D00-000000000000}"/>
    <hyperlink ref="A1:B1" location="Turinys!A37" display="↖ atgal į turinį" xr:uid="{00000000-0004-0000-0D00-000001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A77D-4530-4528-9939-B1E54CDACE95}">
  <sheetPr>
    <tabColor rgb="FFD1D1D1"/>
  </sheetPr>
  <dimension ref="A1:I17"/>
  <sheetViews>
    <sheetView showGridLines="0" showRowColHeaders="0" zoomScaleNormal="100" workbookViewId="0">
      <selection sqref="A1:B1"/>
    </sheetView>
  </sheetViews>
  <sheetFormatPr defaultRowHeight="14.25"/>
  <cols>
    <col min="1" max="1" width="6.625" style="183" customWidth="1"/>
    <col min="2" max="2" width="16.125" style="183" customWidth="1"/>
    <col min="3" max="4" width="9.875" style="183" customWidth="1"/>
    <col min="5" max="16384" width="9" style="183"/>
  </cols>
  <sheetData>
    <row r="1" spans="1:9">
      <c r="A1" s="532" t="s">
        <v>0</v>
      </c>
      <c r="B1" s="532"/>
      <c r="C1" s="172"/>
      <c r="D1" s="172"/>
    </row>
    <row r="2" spans="1:9" ht="15" thickBot="1"/>
    <row r="3" spans="1:9" ht="14.25" customHeight="1">
      <c r="B3" s="551" t="s">
        <v>366</v>
      </c>
      <c r="C3" s="552"/>
      <c r="D3" s="552"/>
      <c r="E3" s="552"/>
      <c r="F3" s="552"/>
      <c r="G3" s="552"/>
      <c r="H3" s="552"/>
      <c r="I3" s="552"/>
    </row>
    <row r="4" spans="1:9">
      <c r="B4" s="7"/>
      <c r="C4" s="7"/>
      <c r="D4" s="7"/>
    </row>
    <row r="5" spans="1:9">
      <c r="B5" s="561" t="s">
        <v>2</v>
      </c>
      <c r="C5" s="543"/>
      <c r="D5" s="543" t="s">
        <v>215</v>
      </c>
      <c r="E5" s="543"/>
      <c r="F5" s="544" t="s">
        <v>216</v>
      </c>
      <c r="G5" s="544"/>
      <c r="H5" s="544" t="s">
        <v>217</v>
      </c>
      <c r="I5" s="545"/>
    </row>
    <row r="6" spans="1:9">
      <c r="B6" s="562"/>
      <c r="C6" s="563"/>
      <c r="D6" s="115" t="s">
        <v>19</v>
      </c>
      <c r="E6" s="115" t="s">
        <v>18</v>
      </c>
      <c r="F6" s="115" t="s">
        <v>19</v>
      </c>
      <c r="G6" s="115" t="s">
        <v>18</v>
      </c>
      <c r="H6" s="275" t="s">
        <v>19</v>
      </c>
      <c r="I6" s="277" t="s">
        <v>18</v>
      </c>
    </row>
    <row r="7" spans="1:9">
      <c r="B7" s="564"/>
      <c r="C7" s="565"/>
      <c r="D7" s="211">
        <v>1</v>
      </c>
      <c r="E7" s="211">
        <v>2</v>
      </c>
      <c r="F7" s="211">
        <v>3</v>
      </c>
      <c r="G7" s="211">
        <v>4</v>
      </c>
      <c r="H7" s="211">
        <v>5</v>
      </c>
      <c r="I7" s="282">
        <v>6</v>
      </c>
    </row>
    <row r="8" spans="1:9">
      <c r="B8" s="216" t="s">
        <v>147</v>
      </c>
      <c r="C8" s="174"/>
      <c r="D8" s="475">
        <v>19338.599999999999</v>
      </c>
      <c r="E8" s="476" t="s">
        <v>42</v>
      </c>
      <c r="F8" s="477">
        <v>16988.099999999999</v>
      </c>
      <c r="G8" s="477" t="s">
        <v>288</v>
      </c>
      <c r="H8" s="477">
        <v>19132.099999999999</v>
      </c>
      <c r="I8" s="478" t="s">
        <v>312</v>
      </c>
    </row>
    <row r="9" spans="1:9">
      <c r="B9" s="213" t="s">
        <v>93</v>
      </c>
      <c r="C9" s="174" t="s">
        <v>148</v>
      </c>
      <c r="D9" s="479">
        <v>19285.5</v>
      </c>
      <c r="E9" s="480" t="s">
        <v>42</v>
      </c>
      <c r="F9" s="481">
        <v>18861.900000000001</v>
      </c>
      <c r="G9" s="481" t="s">
        <v>289</v>
      </c>
      <c r="H9" s="481">
        <v>21641.3</v>
      </c>
      <c r="I9" s="482" t="s">
        <v>313</v>
      </c>
    </row>
    <row r="10" spans="1:9">
      <c r="B10" s="217" t="s">
        <v>149</v>
      </c>
      <c r="C10" s="218"/>
      <c r="D10" s="407">
        <v>53.1</v>
      </c>
      <c r="E10" s="408" t="s">
        <v>42</v>
      </c>
      <c r="F10" s="483" t="s">
        <v>375</v>
      </c>
      <c r="G10" s="409" t="s">
        <v>290</v>
      </c>
      <c r="H10" s="409" t="s">
        <v>291</v>
      </c>
      <c r="I10" s="293" t="s">
        <v>292</v>
      </c>
    </row>
    <row r="11" spans="1:9">
      <c r="B11" s="213" t="s">
        <v>147</v>
      </c>
      <c r="C11" s="174"/>
      <c r="D11" s="404">
        <v>36.4</v>
      </c>
      <c r="E11" s="405" t="s">
        <v>42</v>
      </c>
      <c r="F11" s="406">
        <v>34.9</v>
      </c>
      <c r="G11" s="406">
        <v>34.9</v>
      </c>
      <c r="H11" s="406">
        <v>37.799999999999997</v>
      </c>
      <c r="I11" s="292">
        <v>37.299999999999997</v>
      </c>
    </row>
    <row r="12" spans="1:9">
      <c r="B12" s="213" t="s">
        <v>93</v>
      </c>
      <c r="C12" s="174" t="s">
        <v>94</v>
      </c>
      <c r="D12" s="404">
        <v>36.4</v>
      </c>
      <c r="E12" s="405" t="s">
        <v>42</v>
      </c>
      <c r="F12" s="406">
        <v>38.799999999999997</v>
      </c>
      <c r="G12" s="406">
        <v>39</v>
      </c>
      <c r="H12" s="406">
        <v>42.7</v>
      </c>
      <c r="I12" s="292">
        <v>43</v>
      </c>
    </row>
    <row r="13" spans="1:9">
      <c r="B13" s="219" t="s">
        <v>149</v>
      </c>
      <c r="C13" s="220"/>
      <c r="D13" s="410">
        <v>0.1</v>
      </c>
      <c r="E13" s="411" t="s">
        <v>42</v>
      </c>
      <c r="F13" s="412" t="s">
        <v>233</v>
      </c>
      <c r="G13" s="412" t="s">
        <v>293</v>
      </c>
      <c r="H13" s="412" t="s">
        <v>225</v>
      </c>
      <c r="I13" s="294" t="s">
        <v>226</v>
      </c>
    </row>
    <row r="15" spans="1:9" ht="31.5" customHeight="1">
      <c r="B15" s="556" t="s">
        <v>214</v>
      </c>
      <c r="C15" s="556"/>
      <c r="D15" s="556"/>
      <c r="E15" s="556"/>
      <c r="F15" s="556"/>
      <c r="G15" s="556"/>
      <c r="H15" s="556"/>
      <c r="I15" s="556"/>
    </row>
    <row r="17" spans="2:9" ht="15" thickBot="1">
      <c r="B17" s="550" t="s">
        <v>179</v>
      </c>
      <c r="C17" s="550"/>
      <c r="D17" s="550"/>
      <c r="E17" s="550"/>
      <c r="F17" s="550"/>
      <c r="G17" s="550"/>
      <c r="H17" s="550"/>
      <c r="I17" s="550"/>
    </row>
  </sheetData>
  <mergeCells count="8">
    <mergeCell ref="B15:I15"/>
    <mergeCell ref="B17:I17"/>
    <mergeCell ref="A1:B1"/>
    <mergeCell ref="B3:I3"/>
    <mergeCell ref="B5:C7"/>
    <mergeCell ref="D5:E5"/>
    <mergeCell ref="F5:G5"/>
    <mergeCell ref="H5:I5"/>
  </mergeCells>
  <hyperlinks>
    <hyperlink ref="A1" location="Turinys!A1" display="↖ atgal į turinį" xr:uid="{F36EA76E-C776-40EB-9C54-6571809E219E}"/>
    <hyperlink ref="A1:B1" location="Turinys!A37" display="↖ atgal į turinį" xr:uid="{71077E5F-6404-4FF8-989D-F43C67884A06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D1D1D1"/>
  </sheetPr>
  <dimension ref="A1:J313"/>
  <sheetViews>
    <sheetView showGridLines="0" showRowColHeaders="0" zoomScaleNormal="100" workbookViewId="0"/>
  </sheetViews>
  <sheetFormatPr defaultRowHeight="14.25"/>
  <cols>
    <col min="1" max="1" width="9" style="19"/>
    <col min="2" max="2" width="51.75" style="13" customWidth="1"/>
    <col min="3" max="3" width="13.25" style="13" bestFit="1" customWidth="1"/>
    <col min="4" max="4" width="7.625" style="16" bestFit="1" customWidth="1"/>
    <col min="5" max="5" width="7.75" style="16" bestFit="1" customWidth="1"/>
    <col min="6" max="6" width="7.75" style="19" bestFit="1" customWidth="1"/>
    <col min="7" max="7" width="7.125" style="16" bestFit="1" customWidth="1"/>
    <col min="8" max="8" width="6.125" style="16" bestFit="1" customWidth="1"/>
    <col min="9" max="16384" width="9" style="16"/>
  </cols>
  <sheetData>
    <row r="1" spans="1:9">
      <c r="A1" s="18" t="s">
        <v>0</v>
      </c>
      <c r="C1" s="11"/>
      <c r="D1" s="286"/>
      <c r="E1" s="286"/>
      <c r="F1" s="286"/>
      <c r="G1" s="286"/>
      <c r="H1" s="286"/>
    </row>
    <row r="2" spans="1:9" ht="15" thickBot="1">
      <c r="B2" s="11"/>
      <c r="C2" s="11"/>
      <c r="D2" s="286"/>
      <c r="E2" s="286"/>
      <c r="F2" s="286"/>
      <c r="G2" s="286"/>
      <c r="H2" s="286"/>
    </row>
    <row r="3" spans="1:9" ht="15">
      <c r="B3" s="9" t="s">
        <v>367</v>
      </c>
      <c r="C3" s="9"/>
      <c r="D3" s="287"/>
      <c r="E3" s="287"/>
      <c r="F3" s="287"/>
      <c r="G3" s="287"/>
      <c r="H3" s="287"/>
    </row>
    <row r="4" spans="1:9">
      <c r="B4" s="11"/>
      <c r="C4" s="11"/>
      <c r="D4" s="286"/>
      <c r="E4" s="286"/>
      <c r="F4" s="286"/>
      <c r="G4" s="286"/>
      <c r="H4" s="286"/>
    </row>
    <row r="5" spans="1:9">
      <c r="B5" s="569" t="s">
        <v>31</v>
      </c>
      <c r="C5" s="571" t="s">
        <v>43</v>
      </c>
      <c r="D5" s="573" t="s">
        <v>244</v>
      </c>
      <c r="E5" s="573" t="s">
        <v>245</v>
      </c>
      <c r="F5" s="573" t="s">
        <v>246</v>
      </c>
      <c r="G5" s="566" t="s">
        <v>156</v>
      </c>
      <c r="H5" s="567"/>
    </row>
    <row r="6" spans="1:9">
      <c r="B6" s="570"/>
      <c r="C6" s="572"/>
      <c r="D6" s="574"/>
      <c r="E6" s="574"/>
      <c r="F6" s="574"/>
      <c r="G6" s="288" t="s">
        <v>245</v>
      </c>
      <c r="H6" s="289" t="s">
        <v>246</v>
      </c>
    </row>
    <row r="7" spans="1:9">
      <c r="B7" s="484" t="s">
        <v>45</v>
      </c>
      <c r="C7" s="225" t="s">
        <v>46</v>
      </c>
      <c r="D7" s="488">
        <v>17023.707000000002</v>
      </c>
      <c r="E7" s="488">
        <v>17471.12805220142</v>
      </c>
      <c r="F7" s="488">
        <v>19061.823968942663</v>
      </c>
      <c r="G7" s="489">
        <v>2.6282234075188029</v>
      </c>
      <c r="H7" s="301">
        <v>9.104712139871296</v>
      </c>
    </row>
    <row r="8" spans="1:9">
      <c r="B8" s="226" t="s">
        <v>5</v>
      </c>
      <c r="C8" s="227"/>
      <c r="D8" s="490">
        <v>9858.2880000000005</v>
      </c>
      <c r="E8" s="490">
        <v>9861.51208441985</v>
      </c>
      <c r="F8" s="490">
        <v>10156.609117285392</v>
      </c>
      <c r="G8" s="491">
        <v>3.2704303423173542E-2</v>
      </c>
      <c r="H8" s="302">
        <v>2.9924116133444016</v>
      </c>
      <c r="I8" s="183"/>
    </row>
    <row r="9" spans="1:9">
      <c r="B9" s="228" t="s">
        <v>47</v>
      </c>
      <c r="C9" s="229" t="s">
        <v>48</v>
      </c>
      <c r="D9" s="492">
        <v>5612.4750000000004</v>
      </c>
      <c r="E9" s="492">
        <v>5640.370339647945</v>
      </c>
      <c r="F9" s="492">
        <v>5904.9904052410466</v>
      </c>
      <c r="G9" s="493">
        <v>0.49702385574892105</v>
      </c>
      <c r="H9" s="304">
        <v>4.6915370739577753</v>
      </c>
      <c r="I9" s="183"/>
    </row>
    <row r="10" spans="1:9">
      <c r="B10" s="230" t="s">
        <v>158</v>
      </c>
      <c r="C10" s="229" t="s">
        <v>49</v>
      </c>
      <c r="D10" s="494">
        <v>3850.1779999999999</v>
      </c>
      <c r="E10" s="494">
        <v>3833.335</v>
      </c>
      <c r="F10" s="494">
        <v>4047.0740000000001</v>
      </c>
      <c r="G10" s="495">
        <v>-0.43746029404354658</v>
      </c>
      <c r="H10" s="306">
        <v>5.5757975757401823</v>
      </c>
      <c r="I10" s="183"/>
    </row>
    <row r="11" spans="1:9" ht="25.5">
      <c r="B11" s="230" t="s">
        <v>159</v>
      </c>
      <c r="C11" s="231" t="s">
        <v>95</v>
      </c>
      <c r="D11" s="492">
        <v>1503.3</v>
      </c>
      <c r="E11" s="492">
        <v>1544.222</v>
      </c>
      <c r="F11" s="492">
        <v>1575.883</v>
      </c>
      <c r="G11" s="493">
        <v>2.7221446151799427</v>
      </c>
      <c r="H11" s="304">
        <v>2.0502881062437979</v>
      </c>
      <c r="I11" s="183"/>
    </row>
    <row r="12" spans="1:9" ht="25.5">
      <c r="B12" s="230" t="s">
        <v>167</v>
      </c>
      <c r="C12" s="231" t="s">
        <v>50</v>
      </c>
      <c r="D12" s="492">
        <v>188.541</v>
      </c>
      <c r="E12" s="492">
        <v>199.4088396479452</v>
      </c>
      <c r="F12" s="492">
        <v>216.92890524104692</v>
      </c>
      <c r="G12" s="493">
        <v>5.7641784269443832</v>
      </c>
      <c r="H12" s="304">
        <v>8.786002478141512</v>
      </c>
      <c r="I12" s="183"/>
    </row>
    <row r="13" spans="1:9">
      <c r="B13" s="230" t="s">
        <v>51</v>
      </c>
      <c r="C13" s="231" t="s">
        <v>52</v>
      </c>
      <c r="D13" s="492">
        <v>4243.8640000000005</v>
      </c>
      <c r="E13" s="492">
        <v>4219.3597447719067</v>
      </c>
      <c r="F13" s="492">
        <v>4250.0137120443451</v>
      </c>
      <c r="G13" s="493">
        <v>-0.57740434726687795</v>
      </c>
      <c r="H13" s="304">
        <v>0.72650755391077837</v>
      </c>
      <c r="I13" s="183"/>
    </row>
    <row r="14" spans="1:9">
      <c r="B14" s="230" t="s">
        <v>161</v>
      </c>
      <c r="C14" s="231" t="s">
        <v>53</v>
      </c>
      <c r="D14" s="492">
        <v>3443.7</v>
      </c>
      <c r="E14" s="492">
        <v>3428.4749999999999</v>
      </c>
      <c r="F14" s="492">
        <v>3476.9920000000002</v>
      </c>
      <c r="G14" s="493">
        <v>-0.44211168220228103</v>
      </c>
      <c r="H14" s="304">
        <v>1.4151189668876185</v>
      </c>
      <c r="I14" s="183"/>
    </row>
    <row r="15" spans="1:9">
      <c r="B15" s="232" t="s">
        <v>162</v>
      </c>
      <c r="C15" s="229" t="s">
        <v>54</v>
      </c>
      <c r="D15" s="492">
        <v>759.1</v>
      </c>
      <c r="E15" s="492">
        <v>763.52108161000876</v>
      </c>
      <c r="F15" s="492">
        <v>744.14918344924047</v>
      </c>
      <c r="G15" s="493">
        <v>0.58241096166628381</v>
      </c>
      <c r="H15" s="304">
        <v>-2.5371792118587706</v>
      </c>
      <c r="I15" s="183"/>
    </row>
    <row r="16" spans="1:9">
      <c r="B16" s="232" t="s">
        <v>55</v>
      </c>
      <c r="C16" s="229" t="s">
        <v>56</v>
      </c>
      <c r="D16" s="492">
        <v>1.9490000000000001</v>
      </c>
      <c r="E16" s="492">
        <v>1.782</v>
      </c>
      <c r="F16" s="492">
        <v>1.605</v>
      </c>
      <c r="G16" s="493">
        <v>-8.5684966649563989</v>
      </c>
      <c r="H16" s="304">
        <v>-9.9326599326599307</v>
      </c>
      <c r="I16" s="183"/>
    </row>
    <row r="17" spans="2:9">
      <c r="B17" s="233" t="s">
        <v>6</v>
      </c>
      <c r="C17" s="234" t="s">
        <v>57</v>
      </c>
      <c r="D17" s="496">
        <v>4868.1910000000007</v>
      </c>
      <c r="E17" s="496">
        <v>5068.810267502975</v>
      </c>
      <c r="F17" s="496">
        <v>5320.4955262144395</v>
      </c>
      <c r="G17" s="495">
        <v>4.1210229323988017</v>
      </c>
      <c r="H17" s="306">
        <v>4.9653714664575688</v>
      </c>
      <c r="I17" s="183"/>
    </row>
    <row r="18" spans="2:9">
      <c r="B18" s="228" t="s">
        <v>58</v>
      </c>
      <c r="C18" s="229" t="s">
        <v>59</v>
      </c>
      <c r="D18" s="497">
        <v>358.96</v>
      </c>
      <c r="E18" s="492">
        <v>369.13629658079043</v>
      </c>
      <c r="F18" s="492">
        <v>387.64067621443843</v>
      </c>
      <c r="G18" s="493">
        <v>2.8349388736322823</v>
      </c>
      <c r="H18" s="304">
        <v>5.0128854314921227</v>
      </c>
      <c r="I18" s="183"/>
    </row>
    <row r="19" spans="2:9">
      <c r="B19" s="228" t="s">
        <v>60</v>
      </c>
      <c r="C19" s="229" t="s">
        <v>61</v>
      </c>
      <c r="D19" s="492">
        <v>4349.3909999999996</v>
      </c>
      <c r="E19" s="492">
        <v>4570.7332200000001</v>
      </c>
      <c r="F19" s="492">
        <v>4794.8910500000002</v>
      </c>
      <c r="G19" s="493">
        <v>5.0890393620624224</v>
      </c>
      <c r="H19" s="304">
        <v>4.9041984996884196</v>
      </c>
      <c r="I19" s="183"/>
    </row>
    <row r="20" spans="2:9">
      <c r="B20" s="226" t="s">
        <v>7</v>
      </c>
      <c r="C20" s="227"/>
      <c r="D20" s="498">
        <v>1185.1840000000002</v>
      </c>
      <c r="E20" s="498">
        <v>1169.7640580745476</v>
      </c>
      <c r="F20" s="498">
        <v>1183.8638767005291</v>
      </c>
      <c r="G20" s="499">
        <v>-1.3010589010189619</v>
      </c>
      <c r="H20" s="308">
        <v>1.2053557748380399</v>
      </c>
      <c r="I20" s="183"/>
    </row>
    <row r="21" spans="2:9" ht="25.5">
      <c r="B21" s="230" t="s">
        <v>62</v>
      </c>
      <c r="C21" s="229" t="s">
        <v>63</v>
      </c>
      <c r="D21" s="492">
        <v>991.31</v>
      </c>
      <c r="E21" s="492">
        <v>952.92575353369318</v>
      </c>
      <c r="F21" s="492">
        <v>1011.9288767005291</v>
      </c>
      <c r="G21" s="493">
        <v>-3.872072960658798</v>
      </c>
      <c r="H21" s="304">
        <v>6.191785975773783</v>
      </c>
      <c r="I21" s="183"/>
    </row>
    <row r="22" spans="2:9">
      <c r="B22" s="232" t="s">
        <v>64</v>
      </c>
      <c r="C22" s="229" t="s">
        <v>65</v>
      </c>
      <c r="D22" s="492">
        <v>193.874</v>
      </c>
      <c r="E22" s="492">
        <v>216.83830454085427</v>
      </c>
      <c r="F22" s="492">
        <v>171.93499999999997</v>
      </c>
      <c r="G22" s="493">
        <v>11.844963502508989</v>
      </c>
      <c r="H22" s="304">
        <v>-20.708197583418254</v>
      </c>
      <c r="I22" s="183"/>
    </row>
    <row r="23" spans="2:9">
      <c r="B23" s="232" t="s">
        <v>163</v>
      </c>
      <c r="C23" s="229" t="s">
        <v>66</v>
      </c>
      <c r="D23" s="492">
        <v>17.186</v>
      </c>
      <c r="E23" s="492">
        <v>11.78</v>
      </c>
      <c r="F23" s="492">
        <v>12.100999999999999</v>
      </c>
      <c r="G23" s="493">
        <v>-31.45583614569999</v>
      </c>
      <c r="H23" s="304">
        <v>2.7249575551782783</v>
      </c>
      <c r="I23" s="183"/>
    </row>
    <row r="24" spans="2:9">
      <c r="B24" s="232" t="s">
        <v>295</v>
      </c>
      <c r="C24" s="229" t="s">
        <v>67</v>
      </c>
      <c r="D24" s="492">
        <v>176.68699999999998</v>
      </c>
      <c r="E24" s="492">
        <v>185.14030454085429</v>
      </c>
      <c r="F24" s="492">
        <v>133.95999999999998</v>
      </c>
      <c r="G24" s="493">
        <v>4.7843387124430876</v>
      </c>
      <c r="H24" s="304">
        <v>-27.644064142478769</v>
      </c>
      <c r="I24" s="183"/>
    </row>
    <row r="25" spans="2:9">
      <c r="B25" s="228" t="s">
        <v>68</v>
      </c>
      <c r="C25" s="234" t="s">
        <v>96</v>
      </c>
      <c r="D25" s="500">
        <v>1113.9930000000004</v>
      </c>
      <c r="E25" s="500">
        <v>1372.8236422040484</v>
      </c>
      <c r="F25" s="500">
        <v>2402.4604487423026</v>
      </c>
      <c r="G25" s="493">
        <v>23.234494490005588</v>
      </c>
      <c r="H25" s="304">
        <v>75.001389463630403</v>
      </c>
      <c r="I25" s="183"/>
    </row>
    <row r="26" spans="2:9">
      <c r="B26" s="232" t="s">
        <v>164</v>
      </c>
      <c r="C26" s="229"/>
      <c r="D26" s="492">
        <v>750.6</v>
      </c>
      <c r="E26" s="492">
        <v>955.4670000000001</v>
      </c>
      <c r="F26" s="492">
        <v>2005.2793999999999</v>
      </c>
      <c r="G26" s="493">
        <v>27.293764988009599</v>
      </c>
      <c r="H26" s="304">
        <v>109.87427090626883</v>
      </c>
      <c r="I26" s="183"/>
    </row>
    <row r="27" spans="2:9">
      <c r="B27" s="485" t="s">
        <v>69</v>
      </c>
      <c r="C27" s="227"/>
      <c r="D27" s="490">
        <v>16894.402999999998</v>
      </c>
      <c r="E27" s="490">
        <v>21793.398938593913</v>
      </c>
      <c r="F27" s="490">
        <v>21966.626941410614</v>
      </c>
      <c r="G27" s="491">
        <v>28.997745221265973</v>
      </c>
      <c r="H27" s="302">
        <v>0.79486455189848471</v>
      </c>
      <c r="I27" s="183"/>
    </row>
    <row r="28" spans="2:9">
      <c r="B28" s="226" t="s">
        <v>70</v>
      </c>
      <c r="C28" s="227"/>
      <c r="D28" s="498">
        <v>15301.696</v>
      </c>
      <c r="E28" s="498">
        <v>19691.12200180953</v>
      </c>
      <c r="F28" s="498">
        <v>19433.041593027549</v>
      </c>
      <c r="G28" s="499">
        <v>28.685879015042048</v>
      </c>
      <c r="H28" s="308">
        <v>-1.3106434907988671</v>
      </c>
      <c r="I28" s="183"/>
    </row>
    <row r="29" spans="2:9">
      <c r="B29" s="232" t="s">
        <v>8</v>
      </c>
      <c r="C29" s="229" t="s">
        <v>71</v>
      </c>
      <c r="D29" s="492">
        <v>4956.6989999999996</v>
      </c>
      <c r="E29" s="492">
        <v>5666.6581907738046</v>
      </c>
      <c r="F29" s="492">
        <v>5516.8904835643543</v>
      </c>
      <c r="G29" s="493">
        <v>14.323225815685106</v>
      </c>
      <c r="H29" s="304">
        <v>-2.6429634921918392</v>
      </c>
      <c r="I29" s="183"/>
    </row>
    <row r="30" spans="2:9">
      <c r="B30" s="232" t="s">
        <v>72</v>
      </c>
      <c r="C30" s="229" t="s">
        <v>73</v>
      </c>
      <c r="D30" s="492">
        <v>2125.1819999999998</v>
      </c>
      <c r="E30" s="492">
        <v>2636.8997367123352</v>
      </c>
      <c r="F30" s="492">
        <v>3403.2821062234334</v>
      </c>
      <c r="G30" s="493">
        <v>24.078772392780266</v>
      </c>
      <c r="H30" s="304">
        <v>29.063766014350534</v>
      </c>
      <c r="I30" s="183"/>
    </row>
    <row r="31" spans="2:9">
      <c r="B31" s="235" t="s">
        <v>74</v>
      </c>
      <c r="C31" s="229" t="s">
        <v>75</v>
      </c>
      <c r="D31" s="492">
        <v>1.8549999999999998</v>
      </c>
      <c r="E31" s="492">
        <v>1.8549999999999998</v>
      </c>
      <c r="F31" s="492">
        <v>3.2119999999999997</v>
      </c>
      <c r="G31" s="493">
        <v>0</v>
      </c>
      <c r="H31" s="304">
        <v>73.153638814016176</v>
      </c>
      <c r="I31" s="183"/>
    </row>
    <row r="32" spans="2:9">
      <c r="B32" s="235" t="s">
        <v>76</v>
      </c>
      <c r="C32" s="234" t="s">
        <v>97</v>
      </c>
      <c r="D32" s="494">
        <v>204.00200000000001</v>
      </c>
      <c r="E32" s="494">
        <v>1151.7868217651269</v>
      </c>
      <c r="F32" s="494">
        <v>249.32949401998337</v>
      </c>
      <c r="G32" s="495">
        <v>464.59584796478794</v>
      </c>
      <c r="H32" s="306">
        <v>-78.352808930572508</v>
      </c>
      <c r="I32" s="183"/>
    </row>
    <row r="33" spans="2:10">
      <c r="B33" s="232" t="s">
        <v>77</v>
      </c>
      <c r="C33" s="229" t="s">
        <v>65</v>
      </c>
      <c r="D33" s="492">
        <v>425.35700000000003</v>
      </c>
      <c r="E33" s="492">
        <v>260.68221538835917</v>
      </c>
      <c r="F33" s="492">
        <v>256.80178961122385</v>
      </c>
      <c r="G33" s="493">
        <v>-38.714487974017317</v>
      </c>
      <c r="H33" s="304">
        <v>-1.4885655975242997</v>
      </c>
      <c r="I33" s="183"/>
    </row>
    <row r="34" spans="2:10">
      <c r="B34" s="232" t="s">
        <v>163</v>
      </c>
      <c r="C34" s="229" t="s">
        <v>66</v>
      </c>
      <c r="D34" s="492">
        <v>424.92200000000003</v>
      </c>
      <c r="E34" s="492">
        <v>260.68221538835917</v>
      </c>
      <c r="F34" s="492">
        <v>256.80178961122385</v>
      </c>
      <c r="G34" s="493">
        <v>-38.651748935484832</v>
      </c>
      <c r="H34" s="304">
        <v>-1.4885655975242997</v>
      </c>
      <c r="I34" s="183"/>
    </row>
    <row r="35" spans="2:10">
      <c r="B35" s="232" t="s">
        <v>9</v>
      </c>
      <c r="C35" s="229" t="s">
        <v>78</v>
      </c>
      <c r="D35" s="492">
        <v>6790.1239999999998</v>
      </c>
      <c r="E35" s="492">
        <v>8341.8721964330634</v>
      </c>
      <c r="F35" s="492">
        <v>8398.0431985922041</v>
      </c>
      <c r="G35" s="493">
        <v>22.85301706468195</v>
      </c>
      <c r="H35" s="304">
        <v>0.67336205633981194</v>
      </c>
      <c r="I35" s="183"/>
    </row>
    <row r="36" spans="2:10">
      <c r="B36" s="232" t="s">
        <v>79</v>
      </c>
      <c r="C36" s="229" t="s">
        <v>80</v>
      </c>
      <c r="D36" s="492">
        <v>5891.5149999999994</v>
      </c>
      <c r="E36" s="492">
        <v>7323.4391095249157</v>
      </c>
      <c r="F36" s="492">
        <v>7338.3019664532712</v>
      </c>
      <c r="G36" s="493">
        <v>24.304853836830034</v>
      </c>
      <c r="H36" s="304">
        <v>0.20294914323824287</v>
      </c>
      <c r="I36" s="183"/>
    </row>
    <row r="37" spans="2:10">
      <c r="B37" s="232" t="s">
        <v>165</v>
      </c>
      <c r="C37" s="229"/>
      <c r="D37" s="492">
        <v>3198.6</v>
      </c>
      <c r="E37" s="492">
        <v>3485.665</v>
      </c>
      <c r="F37" s="492">
        <v>3728.2240000000002</v>
      </c>
      <c r="G37" s="493">
        <v>8.9747076846120137</v>
      </c>
      <c r="H37" s="304">
        <v>6.9587582283437968</v>
      </c>
      <c r="I37" s="183"/>
    </row>
    <row r="38" spans="2:10">
      <c r="B38" s="232" t="s">
        <v>296</v>
      </c>
      <c r="C38" s="234"/>
      <c r="D38" s="494">
        <v>643.9</v>
      </c>
      <c r="E38" s="494">
        <v>870.45398499999999</v>
      </c>
      <c r="F38" s="494">
        <v>890.00772499999994</v>
      </c>
      <c r="G38" s="495">
        <v>35.18465367293058</v>
      </c>
      <c r="H38" s="306">
        <v>2.2463841095517552</v>
      </c>
      <c r="I38" s="183"/>
    </row>
    <row r="39" spans="2:10">
      <c r="B39" s="232" t="s">
        <v>297</v>
      </c>
      <c r="C39" s="234"/>
      <c r="D39" s="492">
        <v>219.2</v>
      </c>
      <c r="E39" s="492">
        <v>320.63799999999998</v>
      </c>
      <c r="F39" s="492">
        <v>320.63799999999998</v>
      </c>
      <c r="G39" s="493">
        <v>46.276459854014604</v>
      </c>
      <c r="H39" s="304">
        <v>0</v>
      </c>
      <c r="I39" s="183"/>
    </row>
    <row r="40" spans="2:10" ht="25.5">
      <c r="B40" s="230" t="s">
        <v>166</v>
      </c>
      <c r="C40" s="229"/>
      <c r="D40" s="501">
        <v>562.12400000000002</v>
      </c>
      <c r="E40" s="492">
        <v>650.053</v>
      </c>
      <c r="F40" s="492">
        <v>700.26400000000001</v>
      </c>
      <c r="G40" s="502">
        <v>15.642278216194285</v>
      </c>
      <c r="H40" s="304">
        <v>7.7241394163245332</v>
      </c>
      <c r="I40" s="183"/>
    </row>
    <row r="41" spans="2:10" s="183" customFormat="1">
      <c r="B41" s="236" t="s">
        <v>294</v>
      </c>
      <c r="C41" s="229"/>
      <c r="D41" s="492" t="s">
        <v>42</v>
      </c>
      <c r="E41" s="492">
        <v>1996.6291245249158</v>
      </c>
      <c r="F41" s="492">
        <v>1699.1682414532711</v>
      </c>
      <c r="G41" s="492" t="s">
        <v>42</v>
      </c>
      <c r="H41" s="304">
        <v>-14.898154064662535</v>
      </c>
    </row>
    <row r="42" spans="2:10">
      <c r="B42" s="232" t="s">
        <v>81</v>
      </c>
      <c r="C42" s="229" t="s">
        <v>82</v>
      </c>
      <c r="D42" s="492">
        <v>898.61</v>
      </c>
      <c r="E42" s="492">
        <v>1018.2981869081485</v>
      </c>
      <c r="F42" s="492">
        <v>1059.5783321389345</v>
      </c>
      <c r="G42" s="493">
        <v>13.319258288706834</v>
      </c>
      <c r="H42" s="304">
        <v>4.0538366621396591</v>
      </c>
      <c r="I42" s="183"/>
    </row>
    <row r="43" spans="2:10">
      <c r="B43" s="232" t="s">
        <v>83</v>
      </c>
      <c r="C43" s="234" t="s">
        <v>84</v>
      </c>
      <c r="D43" s="492">
        <v>798.47699999999986</v>
      </c>
      <c r="E43" s="492">
        <v>1631.3678407368425</v>
      </c>
      <c r="F43" s="492">
        <v>1605.4825210163526</v>
      </c>
      <c r="G43" s="493">
        <v>104.30993513111119</v>
      </c>
      <c r="H43" s="304">
        <v>-1.5867248988308091</v>
      </c>
      <c r="I43" s="183"/>
    </row>
    <row r="44" spans="2:10">
      <c r="B44" s="232" t="s">
        <v>85</v>
      </c>
      <c r="C44" s="229" t="s">
        <v>86</v>
      </c>
      <c r="D44" s="492">
        <v>346</v>
      </c>
      <c r="E44" s="492">
        <v>401.67819500000002</v>
      </c>
      <c r="F44" s="492">
        <v>473.06396999999998</v>
      </c>
      <c r="G44" s="495">
        <v>16.09196387283238</v>
      </c>
      <c r="H44" s="306">
        <v>17.771882041045316</v>
      </c>
      <c r="I44" s="183"/>
    </row>
    <row r="45" spans="2:10">
      <c r="B45" s="486" t="s">
        <v>10</v>
      </c>
      <c r="C45" s="227"/>
      <c r="D45" s="490">
        <v>1592.7069999999999</v>
      </c>
      <c r="E45" s="490">
        <v>2102.2769367843825</v>
      </c>
      <c r="F45" s="490">
        <v>2533.5853483830651</v>
      </c>
      <c r="G45" s="491">
        <v>31.993953488267636</v>
      </c>
      <c r="H45" s="302">
        <v>20.516250930213161</v>
      </c>
      <c r="I45" s="183"/>
    </row>
    <row r="46" spans="2:10">
      <c r="B46" s="228" t="s">
        <v>87</v>
      </c>
      <c r="C46" s="229" t="s">
        <v>88</v>
      </c>
      <c r="D46" s="492">
        <v>141.63900000000001</v>
      </c>
      <c r="E46" s="492">
        <v>231.37293540253262</v>
      </c>
      <c r="F46" s="492">
        <v>449.8329225709191</v>
      </c>
      <c r="G46" s="493">
        <v>63.353974119086274</v>
      </c>
      <c r="H46" s="304">
        <v>94.418989320561309</v>
      </c>
      <c r="I46" s="183"/>
    </row>
    <row r="47" spans="2:10">
      <c r="B47" s="228" t="s">
        <v>89</v>
      </c>
      <c r="C47" s="229" t="s">
        <v>98</v>
      </c>
      <c r="D47" s="492">
        <v>1451.068</v>
      </c>
      <c r="E47" s="492">
        <v>1870.9040013818501</v>
      </c>
      <c r="F47" s="492">
        <v>2083.7524258121462</v>
      </c>
      <c r="G47" s="493">
        <v>28.932896417111408</v>
      </c>
      <c r="H47" s="304">
        <v>11.37676889210168</v>
      </c>
      <c r="I47" s="183"/>
    </row>
    <row r="48" spans="2:10">
      <c r="B48" s="487" t="s">
        <v>91</v>
      </c>
      <c r="C48" s="237" t="s">
        <v>90</v>
      </c>
      <c r="D48" s="309">
        <v>129.30400000000373</v>
      </c>
      <c r="E48" s="503">
        <v>-4322.2708863924927</v>
      </c>
      <c r="F48" s="503">
        <v>-2904.8029724679509</v>
      </c>
      <c r="G48" s="504">
        <v>-3442.7201682796886</v>
      </c>
      <c r="H48" s="504">
        <v>-32.794518233159749</v>
      </c>
      <c r="I48" s="183"/>
      <c r="J48" s="183"/>
    </row>
    <row r="49" spans="2:8" ht="24.75" customHeight="1">
      <c r="B49" s="568" t="s">
        <v>157</v>
      </c>
      <c r="C49" s="568"/>
      <c r="D49" s="568"/>
      <c r="E49" s="568"/>
      <c r="F49" s="568"/>
      <c r="G49" s="568"/>
      <c r="H49" s="568"/>
    </row>
    <row r="51" spans="2:8" ht="15" thickBot="1">
      <c r="B51" s="539" t="s">
        <v>181</v>
      </c>
      <c r="C51" s="539"/>
      <c r="D51" s="539"/>
      <c r="E51" s="539"/>
      <c r="F51" s="539"/>
      <c r="G51" s="539"/>
      <c r="H51" s="539"/>
    </row>
    <row r="52" spans="2:8">
      <c r="B52" s="16"/>
      <c r="C52" s="16"/>
    </row>
    <row r="53" spans="2:8">
      <c r="B53" s="16"/>
      <c r="C53" s="16"/>
    </row>
    <row r="54" spans="2:8">
      <c r="B54" s="16"/>
      <c r="C54" s="16"/>
    </row>
    <row r="55" spans="2:8">
      <c r="B55" s="16"/>
      <c r="C55" s="16"/>
    </row>
    <row r="56" spans="2:8">
      <c r="B56" s="16"/>
      <c r="C56" s="16"/>
    </row>
    <row r="57" spans="2:8">
      <c r="B57" s="16"/>
      <c r="C57" s="16"/>
    </row>
    <row r="58" spans="2:8">
      <c r="B58" s="16"/>
      <c r="C58" s="16"/>
    </row>
    <row r="59" spans="2:8">
      <c r="B59" s="16"/>
      <c r="C59" s="16"/>
    </row>
    <row r="60" spans="2:8">
      <c r="B60" s="16"/>
      <c r="C60" s="16"/>
    </row>
    <row r="61" spans="2:8">
      <c r="B61" s="16"/>
      <c r="C61" s="16"/>
    </row>
    <row r="62" spans="2:8">
      <c r="B62" s="16"/>
      <c r="C62" s="16"/>
    </row>
    <row r="63" spans="2:8">
      <c r="B63" s="16"/>
      <c r="C63" s="16"/>
    </row>
    <row r="64" spans="2:8">
      <c r="B64" s="16"/>
      <c r="C64" s="16"/>
    </row>
    <row r="65" spans="2:3">
      <c r="B65" s="16"/>
      <c r="C65" s="16"/>
    </row>
    <row r="66" spans="2:3">
      <c r="B66" s="16"/>
      <c r="C66" s="16"/>
    </row>
    <row r="67" spans="2:3">
      <c r="B67" s="16"/>
      <c r="C67" s="16"/>
    </row>
    <row r="68" spans="2:3">
      <c r="B68" s="16"/>
      <c r="C68" s="16"/>
    </row>
    <row r="69" spans="2:3">
      <c r="B69" s="16"/>
      <c r="C69" s="16"/>
    </row>
    <row r="70" spans="2:3">
      <c r="B70" s="16"/>
      <c r="C70" s="16"/>
    </row>
    <row r="71" spans="2:3">
      <c r="B71" s="16"/>
      <c r="C71" s="16"/>
    </row>
    <row r="72" spans="2:3">
      <c r="B72" s="16"/>
      <c r="C72" s="16"/>
    </row>
    <row r="73" spans="2:3">
      <c r="B73" s="16"/>
      <c r="C73" s="16"/>
    </row>
    <row r="74" spans="2:3">
      <c r="B74" s="16"/>
      <c r="C74" s="16"/>
    </row>
    <row r="75" spans="2:3">
      <c r="B75" s="16"/>
      <c r="C75" s="16"/>
    </row>
    <row r="76" spans="2:3">
      <c r="B76" s="16"/>
      <c r="C76" s="16"/>
    </row>
    <row r="77" spans="2:3">
      <c r="B77" s="16"/>
      <c r="C77" s="16"/>
    </row>
    <row r="78" spans="2:3">
      <c r="B78" s="16"/>
      <c r="C78" s="16"/>
    </row>
    <row r="79" spans="2:3">
      <c r="B79" s="16"/>
      <c r="C79" s="16"/>
    </row>
    <row r="80" spans="2:3">
      <c r="B80" s="16"/>
      <c r="C80" s="16"/>
    </row>
    <row r="81" spans="2:3">
      <c r="B81" s="16"/>
      <c r="C81" s="16"/>
    </row>
    <row r="82" spans="2:3">
      <c r="B82" s="16"/>
      <c r="C82" s="16"/>
    </row>
    <row r="83" spans="2:3">
      <c r="B83" s="16"/>
      <c r="C83" s="16"/>
    </row>
    <row r="84" spans="2:3">
      <c r="B84" s="16"/>
      <c r="C84" s="16"/>
    </row>
    <row r="85" spans="2:3">
      <c r="B85" s="16"/>
      <c r="C85" s="16"/>
    </row>
    <row r="86" spans="2:3">
      <c r="B86" s="16"/>
      <c r="C86" s="16"/>
    </row>
    <row r="87" spans="2:3">
      <c r="B87" s="16"/>
      <c r="C87" s="16"/>
    </row>
    <row r="88" spans="2:3">
      <c r="B88" s="16"/>
      <c r="C88" s="16"/>
    </row>
    <row r="89" spans="2:3">
      <c r="B89" s="16"/>
      <c r="C89" s="16"/>
    </row>
    <row r="90" spans="2:3">
      <c r="B90" s="16"/>
      <c r="C90" s="16"/>
    </row>
    <row r="91" spans="2:3">
      <c r="B91" s="16"/>
      <c r="C91" s="16"/>
    </row>
    <row r="92" spans="2:3">
      <c r="B92" s="16"/>
      <c r="C92" s="16"/>
    </row>
    <row r="93" spans="2:3">
      <c r="B93" s="16"/>
      <c r="C93" s="16"/>
    </row>
    <row r="94" spans="2:3">
      <c r="B94" s="16"/>
      <c r="C94" s="16"/>
    </row>
    <row r="95" spans="2:3">
      <c r="B95" s="16"/>
      <c r="C95" s="16"/>
    </row>
    <row r="96" spans="2:3">
      <c r="B96" s="16"/>
      <c r="C96" s="16"/>
    </row>
    <row r="97" spans="2:3">
      <c r="B97" s="16"/>
      <c r="C97" s="16"/>
    </row>
    <row r="98" spans="2:3">
      <c r="B98" s="16"/>
      <c r="C98" s="16"/>
    </row>
    <row r="99" spans="2:3">
      <c r="B99" s="16"/>
      <c r="C99" s="16"/>
    </row>
    <row r="100" spans="2:3">
      <c r="B100" s="16"/>
      <c r="C100" s="16"/>
    </row>
    <row r="101" spans="2:3">
      <c r="B101" s="16"/>
      <c r="C101" s="16"/>
    </row>
    <row r="102" spans="2:3">
      <c r="B102" s="16"/>
      <c r="C102" s="16"/>
    </row>
    <row r="103" spans="2:3">
      <c r="B103" s="16"/>
      <c r="C103" s="16"/>
    </row>
    <row r="104" spans="2:3">
      <c r="B104" s="16"/>
      <c r="C104" s="16"/>
    </row>
    <row r="105" spans="2:3">
      <c r="B105" s="16"/>
      <c r="C105" s="16"/>
    </row>
    <row r="106" spans="2:3">
      <c r="B106" s="16"/>
      <c r="C106" s="16"/>
    </row>
    <row r="107" spans="2:3">
      <c r="B107" s="16"/>
      <c r="C107" s="16"/>
    </row>
    <row r="108" spans="2:3">
      <c r="B108" s="16"/>
      <c r="C108" s="16"/>
    </row>
    <row r="109" spans="2:3">
      <c r="B109" s="16"/>
      <c r="C109" s="16"/>
    </row>
    <row r="110" spans="2:3">
      <c r="B110" s="16"/>
      <c r="C110" s="16"/>
    </row>
    <row r="111" spans="2:3">
      <c r="B111" s="16"/>
      <c r="C111" s="16"/>
    </row>
    <row r="112" spans="2:3">
      <c r="B112" s="16"/>
      <c r="C112" s="16"/>
    </row>
    <row r="113" spans="2:3">
      <c r="B113" s="16"/>
      <c r="C113" s="16"/>
    </row>
    <row r="114" spans="2:3">
      <c r="B114" s="16"/>
      <c r="C114" s="16"/>
    </row>
    <row r="115" spans="2:3">
      <c r="B115" s="16"/>
      <c r="C115" s="16"/>
    </row>
    <row r="116" spans="2:3">
      <c r="B116" s="16"/>
      <c r="C116" s="16"/>
    </row>
    <row r="117" spans="2:3">
      <c r="B117" s="16"/>
      <c r="C117" s="16"/>
    </row>
    <row r="118" spans="2:3">
      <c r="B118" s="16"/>
      <c r="C118" s="16"/>
    </row>
    <row r="119" spans="2:3">
      <c r="B119" s="16"/>
      <c r="C119" s="16"/>
    </row>
    <row r="120" spans="2:3">
      <c r="B120" s="16"/>
      <c r="C120" s="16"/>
    </row>
    <row r="121" spans="2:3">
      <c r="B121" s="16"/>
      <c r="C121" s="16"/>
    </row>
    <row r="122" spans="2:3">
      <c r="B122" s="16"/>
      <c r="C122" s="16"/>
    </row>
    <row r="123" spans="2:3">
      <c r="B123" s="16"/>
      <c r="C123" s="16"/>
    </row>
    <row r="124" spans="2:3">
      <c r="B124" s="16"/>
      <c r="C124" s="16"/>
    </row>
    <row r="125" spans="2:3">
      <c r="B125" s="16"/>
      <c r="C125" s="16"/>
    </row>
    <row r="126" spans="2:3">
      <c r="B126" s="16"/>
      <c r="C126" s="16"/>
    </row>
    <row r="127" spans="2:3">
      <c r="B127" s="16"/>
      <c r="C127" s="16"/>
    </row>
    <row r="128" spans="2:3">
      <c r="B128" s="16"/>
      <c r="C128" s="16"/>
    </row>
    <row r="129" spans="2:3">
      <c r="B129" s="16"/>
      <c r="C129" s="16"/>
    </row>
    <row r="130" spans="2:3">
      <c r="B130" s="16"/>
      <c r="C130" s="16"/>
    </row>
    <row r="131" spans="2:3">
      <c r="B131" s="16"/>
      <c r="C131" s="16"/>
    </row>
    <row r="132" spans="2:3">
      <c r="B132" s="16"/>
      <c r="C132" s="16"/>
    </row>
    <row r="133" spans="2:3">
      <c r="B133" s="16"/>
      <c r="C133" s="16"/>
    </row>
    <row r="134" spans="2:3">
      <c r="B134" s="16"/>
      <c r="C134" s="16"/>
    </row>
    <row r="135" spans="2:3">
      <c r="B135" s="16"/>
      <c r="C135" s="16"/>
    </row>
    <row r="136" spans="2:3">
      <c r="B136" s="16"/>
      <c r="C136" s="16"/>
    </row>
    <row r="137" spans="2:3">
      <c r="B137" s="16"/>
      <c r="C137" s="16"/>
    </row>
    <row r="138" spans="2:3">
      <c r="B138" s="16"/>
      <c r="C138" s="16"/>
    </row>
    <row r="139" spans="2:3">
      <c r="B139" s="16"/>
      <c r="C139" s="16"/>
    </row>
    <row r="140" spans="2:3">
      <c r="B140" s="16"/>
      <c r="C140" s="16"/>
    </row>
    <row r="141" spans="2:3">
      <c r="B141" s="16"/>
      <c r="C141" s="16"/>
    </row>
    <row r="142" spans="2:3">
      <c r="B142" s="16"/>
      <c r="C142" s="16"/>
    </row>
    <row r="143" spans="2:3">
      <c r="B143" s="16"/>
      <c r="C143" s="16"/>
    </row>
    <row r="144" spans="2:3">
      <c r="B144" s="16"/>
      <c r="C144" s="16"/>
    </row>
    <row r="145" spans="2:3">
      <c r="B145" s="16"/>
      <c r="C145" s="16"/>
    </row>
    <row r="146" spans="2:3">
      <c r="B146" s="16"/>
      <c r="C146" s="16"/>
    </row>
    <row r="147" spans="2:3">
      <c r="B147" s="16"/>
      <c r="C147" s="16"/>
    </row>
    <row r="148" spans="2:3">
      <c r="B148" s="16"/>
      <c r="C148" s="16"/>
    </row>
    <row r="149" spans="2:3">
      <c r="B149" s="16"/>
      <c r="C149" s="16"/>
    </row>
    <row r="150" spans="2:3">
      <c r="B150" s="16"/>
      <c r="C150" s="16"/>
    </row>
    <row r="151" spans="2:3">
      <c r="B151" s="16"/>
      <c r="C151" s="16"/>
    </row>
    <row r="152" spans="2:3">
      <c r="B152" s="16"/>
      <c r="C152" s="16"/>
    </row>
    <row r="153" spans="2:3">
      <c r="B153" s="16"/>
      <c r="C153" s="16"/>
    </row>
    <row r="154" spans="2:3">
      <c r="B154" s="16"/>
      <c r="C154" s="16"/>
    </row>
    <row r="155" spans="2:3">
      <c r="B155" s="16"/>
      <c r="C155" s="16"/>
    </row>
    <row r="156" spans="2:3">
      <c r="B156" s="16"/>
      <c r="C156" s="16"/>
    </row>
    <row r="157" spans="2:3">
      <c r="B157" s="16"/>
      <c r="C157" s="16"/>
    </row>
    <row r="158" spans="2:3">
      <c r="B158" s="16"/>
      <c r="C158" s="16"/>
    </row>
    <row r="159" spans="2:3">
      <c r="B159" s="16"/>
      <c r="C159" s="16"/>
    </row>
    <row r="160" spans="2:3">
      <c r="B160" s="16"/>
      <c r="C160" s="16"/>
    </row>
    <row r="161" spans="2:3">
      <c r="B161" s="16"/>
      <c r="C161" s="16"/>
    </row>
    <row r="162" spans="2:3">
      <c r="B162" s="16"/>
      <c r="C162" s="16"/>
    </row>
    <row r="163" spans="2:3">
      <c r="B163" s="16"/>
      <c r="C163" s="16"/>
    </row>
    <row r="164" spans="2:3">
      <c r="B164" s="16"/>
      <c r="C164" s="16"/>
    </row>
    <row r="165" spans="2:3">
      <c r="B165" s="16"/>
      <c r="C165" s="16"/>
    </row>
    <row r="166" spans="2:3">
      <c r="B166" s="16"/>
      <c r="C166" s="16"/>
    </row>
    <row r="167" spans="2:3">
      <c r="B167" s="16"/>
      <c r="C167" s="16"/>
    </row>
    <row r="168" spans="2:3">
      <c r="B168" s="16"/>
      <c r="C168" s="16"/>
    </row>
    <row r="169" spans="2:3">
      <c r="B169" s="16"/>
      <c r="C169" s="16"/>
    </row>
    <row r="170" spans="2:3">
      <c r="B170" s="16"/>
      <c r="C170" s="16"/>
    </row>
    <row r="171" spans="2:3">
      <c r="B171" s="16"/>
      <c r="C171" s="16"/>
    </row>
    <row r="172" spans="2:3">
      <c r="B172" s="16"/>
      <c r="C172" s="16"/>
    </row>
    <row r="173" spans="2:3">
      <c r="B173" s="16"/>
      <c r="C173" s="16"/>
    </row>
    <row r="174" spans="2:3">
      <c r="B174" s="16"/>
      <c r="C174" s="16"/>
    </row>
    <row r="175" spans="2:3">
      <c r="B175" s="16"/>
      <c r="C175" s="16"/>
    </row>
    <row r="176" spans="2:3">
      <c r="B176" s="16"/>
      <c r="C176" s="16"/>
    </row>
    <row r="177" spans="2:3">
      <c r="B177" s="16"/>
      <c r="C177" s="16"/>
    </row>
    <row r="178" spans="2:3">
      <c r="B178" s="16"/>
      <c r="C178" s="16"/>
    </row>
    <row r="179" spans="2:3">
      <c r="B179" s="16"/>
      <c r="C179" s="16"/>
    </row>
    <row r="180" spans="2:3">
      <c r="B180" s="16"/>
      <c r="C180" s="16"/>
    </row>
    <row r="181" spans="2:3">
      <c r="B181" s="16"/>
      <c r="C181" s="16"/>
    </row>
    <row r="182" spans="2:3">
      <c r="B182" s="16"/>
      <c r="C182" s="16"/>
    </row>
    <row r="183" spans="2:3">
      <c r="B183" s="16"/>
      <c r="C183" s="16"/>
    </row>
    <row r="184" spans="2:3">
      <c r="B184" s="16"/>
      <c r="C184" s="16"/>
    </row>
    <row r="185" spans="2:3">
      <c r="B185" s="16"/>
      <c r="C185" s="16"/>
    </row>
    <row r="186" spans="2:3">
      <c r="B186" s="16"/>
      <c r="C186" s="16"/>
    </row>
    <row r="187" spans="2:3">
      <c r="B187" s="16"/>
      <c r="C187" s="16"/>
    </row>
    <row r="188" spans="2:3">
      <c r="B188" s="16"/>
      <c r="C188" s="16"/>
    </row>
    <row r="189" spans="2:3">
      <c r="B189" s="16"/>
      <c r="C189" s="16"/>
    </row>
    <row r="190" spans="2:3">
      <c r="B190" s="16"/>
      <c r="C190" s="16"/>
    </row>
    <row r="191" spans="2:3">
      <c r="B191" s="16"/>
      <c r="C191" s="16"/>
    </row>
    <row r="192" spans="2:3">
      <c r="B192" s="16"/>
      <c r="C192" s="16"/>
    </row>
    <row r="193" spans="2:3">
      <c r="B193" s="16"/>
      <c r="C193" s="16"/>
    </row>
    <row r="194" spans="2:3">
      <c r="B194" s="16"/>
      <c r="C194" s="16"/>
    </row>
    <row r="195" spans="2:3">
      <c r="B195" s="16"/>
      <c r="C195" s="16"/>
    </row>
    <row r="196" spans="2:3">
      <c r="B196" s="16"/>
      <c r="C196" s="16"/>
    </row>
    <row r="197" spans="2:3">
      <c r="B197" s="16"/>
      <c r="C197" s="16"/>
    </row>
    <row r="198" spans="2:3">
      <c r="B198" s="16"/>
      <c r="C198" s="16"/>
    </row>
    <row r="199" spans="2:3">
      <c r="B199" s="16"/>
      <c r="C199" s="16"/>
    </row>
    <row r="200" spans="2:3">
      <c r="B200" s="16"/>
      <c r="C200" s="16"/>
    </row>
    <row r="201" spans="2:3">
      <c r="B201" s="16"/>
      <c r="C201" s="16"/>
    </row>
    <row r="202" spans="2:3">
      <c r="B202" s="16"/>
      <c r="C202" s="16"/>
    </row>
    <row r="203" spans="2:3">
      <c r="B203" s="16"/>
      <c r="C203" s="16"/>
    </row>
    <row r="204" spans="2:3">
      <c r="B204" s="16"/>
      <c r="C204" s="16"/>
    </row>
    <row r="205" spans="2:3">
      <c r="B205" s="16"/>
      <c r="C205" s="16"/>
    </row>
    <row r="206" spans="2:3">
      <c r="B206" s="16"/>
      <c r="C206" s="16"/>
    </row>
    <row r="207" spans="2:3">
      <c r="B207" s="16"/>
      <c r="C207" s="16"/>
    </row>
    <row r="208" spans="2:3">
      <c r="B208" s="16"/>
      <c r="C208" s="16"/>
    </row>
    <row r="209" spans="2:3">
      <c r="B209" s="16"/>
      <c r="C209" s="16"/>
    </row>
    <row r="210" spans="2:3">
      <c r="B210" s="16"/>
      <c r="C210" s="16"/>
    </row>
    <row r="211" spans="2:3">
      <c r="B211" s="16"/>
      <c r="C211" s="16"/>
    </row>
    <row r="212" spans="2:3">
      <c r="B212" s="16"/>
      <c r="C212" s="16"/>
    </row>
    <row r="213" spans="2:3">
      <c r="B213" s="16"/>
      <c r="C213" s="16"/>
    </row>
    <row r="214" spans="2:3">
      <c r="B214" s="16"/>
      <c r="C214" s="16"/>
    </row>
    <row r="215" spans="2:3">
      <c r="B215" s="16"/>
      <c r="C215" s="16"/>
    </row>
    <row r="216" spans="2:3">
      <c r="B216" s="16"/>
      <c r="C216" s="16"/>
    </row>
    <row r="217" spans="2:3">
      <c r="B217" s="16"/>
      <c r="C217" s="16"/>
    </row>
    <row r="218" spans="2:3">
      <c r="B218" s="16"/>
      <c r="C218" s="16"/>
    </row>
    <row r="219" spans="2:3">
      <c r="B219" s="16"/>
      <c r="C219" s="16"/>
    </row>
    <row r="220" spans="2:3">
      <c r="B220" s="16"/>
      <c r="C220" s="16"/>
    </row>
    <row r="221" spans="2:3">
      <c r="B221" s="16"/>
      <c r="C221" s="16"/>
    </row>
    <row r="222" spans="2:3">
      <c r="B222" s="16"/>
      <c r="C222" s="16"/>
    </row>
    <row r="223" spans="2:3">
      <c r="B223" s="16"/>
      <c r="C223" s="16"/>
    </row>
    <row r="224" spans="2:3">
      <c r="B224" s="16"/>
      <c r="C224" s="16"/>
    </row>
    <row r="225" spans="2:3">
      <c r="B225" s="16"/>
      <c r="C225" s="16"/>
    </row>
    <row r="226" spans="2:3">
      <c r="B226" s="16"/>
      <c r="C226" s="16"/>
    </row>
    <row r="227" spans="2:3">
      <c r="B227" s="16"/>
      <c r="C227" s="16"/>
    </row>
    <row r="228" spans="2:3">
      <c r="B228" s="16"/>
      <c r="C228" s="16"/>
    </row>
    <row r="229" spans="2:3">
      <c r="B229" s="16"/>
      <c r="C229" s="16"/>
    </row>
    <row r="230" spans="2:3">
      <c r="B230" s="16"/>
      <c r="C230" s="16"/>
    </row>
    <row r="231" spans="2:3">
      <c r="B231" s="16"/>
      <c r="C231" s="16"/>
    </row>
    <row r="232" spans="2:3">
      <c r="B232" s="16"/>
      <c r="C232" s="16"/>
    </row>
    <row r="233" spans="2:3">
      <c r="B233" s="16"/>
      <c r="C233" s="16"/>
    </row>
    <row r="234" spans="2:3">
      <c r="B234" s="16"/>
      <c r="C234" s="16"/>
    </row>
    <row r="235" spans="2:3">
      <c r="B235" s="16"/>
      <c r="C235" s="16"/>
    </row>
    <row r="236" spans="2:3">
      <c r="B236" s="16"/>
      <c r="C236" s="16"/>
    </row>
    <row r="237" spans="2:3">
      <c r="B237" s="16"/>
      <c r="C237" s="16"/>
    </row>
    <row r="238" spans="2:3">
      <c r="B238" s="16"/>
      <c r="C238" s="16"/>
    </row>
    <row r="239" spans="2:3">
      <c r="B239" s="16"/>
      <c r="C239" s="16"/>
    </row>
    <row r="240" spans="2:3">
      <c r="B240" s="16"/>
      <c r="C240" s="16"/>
    </row>
    <row r="241" spans="2:3">
      <c r="B241" s="16"/>
      <c r="C241" s="16"/>
    </row>
    <row r="242" spans="2:3">
      <c r="B242" s="16"/>
      <c r="C242" s="16"/>
    </row>
    <row r="243" spans="2:3">
      <c r="B243" s="16"/>
      <c r="C243" s="16"/>
    </row>
    <row r="244" spans="2:3">
      <c r="B244" s="16"/>
      <c r="C244" s="16"/>
    </row>
    <row r="245" spans="2:3">
      <c r="B245" s="16"/>
      <c r="C245" s="16"/>
    </row>
    <row r="246" spans="2:3">
      <c r="B246" s="16"/>
      <c r="C246" s="16"/>
    </row>
    <row r="247" spans="2:3">
      <c r="B247" s="16"/>
      <c r="C247" s="16"/>
    </row>
    <row r="248" spans="2:3">
      <c r="B248" s="16"/>
      <c r="C248" s="16"/>
    </row>
    <row r="249" spans="2:3">
      <c r="B249" s="16"/>
      <c r="C249" s="16"/>
    </row>
    <row r="250" spans="2:3">
      <c r="B250" s="16"/>
      <c r="C250" s="16"/>
    </row>
    <row r="251" spans="2:3">
      <c r="B251" s="16"/>
      <c r="C251" s="16"/>
    </row>
    <row r="252" spans="2:3">
      <c r="B252" s="16"/>
      <c r="C252" s="16"/>
    </row>
    <row r="253" spans="2:3">
      <c r="B253" s="16"/>
      <c r="C253" s="16"/>
    </row>
    <row r="254" spans="2:3">
      <c r="B254" s="16"/>
      <c r="C254" s="16"/>
    </row>
    <row r="255" spans="2:3">
      <c r="B255" s="16"/>
      <c r="C255" s="16"/>
    </row>
    <row r="256" spans="2:3">
      <c r="B256" s="16"/>
      <c r="C256" s="16"/>
    </row>
    <row r="257" spans="2:3">
      <c r="B257" s="16"/>
      <c r="C257" s="16"/>
    </row>
    <row r="258" spans="2:3">
      <c r="B258" s="16"/>
      <c r="C258" s="16"/>
    </row>
    <row r="259" spans="2:3">
      <c r="B259" s="16"/>
      <c r="C259" s="16"/>
    </row>
    <row r="260" spans="2:3">
      <c r="B260" s="16"/>
      <c r="C260" s="16"/>
    </row>
    <row r="261" spans="2:3">
      <c r="B261" s="16"/>
      <c r="C261" s="16"/>
    </row>
    <row r="262" spans="2:3">
      <c r="B262" s="16"/>
      <c r="C262" s="16"/>
    </row>
    <row r="263" spans="2:3">
      <c r="B263" s="16"/>
      <c r="C263" s="16"/>
    </row>
    <row r="264" spans="2:3">
      <c r="B264" s="16"/>
      <c r="C264" s="16"/>
    </row>
    <row r="265" spans="2:3">
      <c r="B265" s="16"/>
      <c r="C265" s="16"/>
    </row>
    <row r="266" spans="2:3">
      <c r="B266" s="16"/>
      <c r="C266" s="16"/>
    </row>
    <row r="267" spans="2:3">
      <c r="B267" s="16"/>
      <c r="C267" s="16"/>
    </row>
    <row r="268" spans="2:3">
      <c r="B268" s="16"/>
      <c r="C268" s="16"/>
    </row>
    <row r="269" spans="2:3">
      <c r="B269" s="16"/>
      <c r="C269" s="16"/>
    </row>
    <row r="270" spans="2:3">
      <c r="B270" s="16"/>
      <c r="C270" s="16"/>
    </row>
    <row r="271" spans="2:3">
      <c r="B271" s="16"/>
      <c r="C271" s="16"/>
    </row>
    <row r="272" spans="2:3">
      <c r="B272" s="16"/>
      <c r="C272" s="16"/>
    </row>
    <row r="273" spans="2:3">
      <c r="B273" s="16"/>
      <c r="C273" s="16"/>
    </row>
    <row r="274" spans="2:3">
      <c r="B274" s="16"/>
      <c r="C274" s="16"/>
    </row>
    <row r="275" spans="2:3">
      <c r="B275" s="16"/>
      <c r="C275" s="16"/>
    </row>
    <row r="276" spans="2:3">
      <c r="B276" s="16"/>
      <c r="C276" s="16"/>
    </row>
    <row r="277" spans="2:3">
      <c r="B277" s="16"/>
      <c r="C277" s="16"/>
    </row>
    <row r="278" spans="2:3">
      <c r="B278" s="16"/>
      <c r="C278" s="16"/>
    </row>
    <row r="279" spans="2:3">
      <c r="B279" s="16"/>
      <c r="C279" s="16"/>
    </row>
    <row r="280" spans="2:3">
      <c r="B280" s="16"/>
      <c r="C280" s="16"/>
    </row>
    <row r="281" spans="2:3">
      <c r="B281" s="16"/>
      <c r="C281" s="16"/>
    </row>
    <row r="282" spans="2:3">
      <c r="B282" s="16"/>
      <c r="C282" s="16"/>
    </row>
    <row r="283" spans="2:3">
      <c r="B283" s="16"/>
      <c r="C283" s="16"/>
    </row>
    <row r="284" spans="2:3">
      <c r="B284" s="16"/>
      <c r="C284" s="16"/>
    </row>
    <row r="285" spans="2:3">
      <c r="B285" s="16"/>
      <c r="C285" s="16"/>
    </row>
    <row r="286" spans="2:3">
      <c r="B286" s="16"/>
      <c r="C286" s="16"/>
    </row>
    <row r="287" spans="2:3">
      <c r="B287" s="16"/>
      <c r="C287" s="16"/>
    </row>
    <row r="288" spans="2:3">
      <c r="B288" s="16"/>
      <c r="C288" s="16"/>
    </row>
    <row r="289" spans="2:3">
      <c r="B289" s="16"/>
      <c r="C289" s="16"/>
    </row>
    <row r="290" spans="2:3">
      <c r="B290" s="16"/>
      <c r="C290" s="16"/>
    </row>
    <row r="291" spans="2:3">
      <c r="B291" s="16"/>
      <c r="C291" s="16"/>
    </row>
    <row r="292" spans="2:3">
      <c r="B292" s="16"/>
      <c r="C292" s="16"/>
    </row>
    <row r="293" spans="2:3">
      <c r="B293" s="16"/>
      <c r="C293" s="16"/>
    </row>
    <row r="294" spans="2:3">
      <c r="B294" s="16"/>
      <c r="C294" s="16"/>
    </row>
    <row r="295" spans="2:3">
      <c r="B295" s="16"/>
      <c r="C295" s="16"/>
    </row>
    <row r="296" spans="2:3">
      <c r="B296" s="16"/>
      <c r="C296" s="16"/>
    </row>
    <row r="297" spans="2:3">
      <c r="B297" s="16"/>
      <c r="C297" s="16"/>
    </row>
    <row r="298" spans="2:3">
      <c r="B298" s="16"/>
      <c r="C298" s="16"/>
    </row>
    <row r="299" spans="2:3">
      <c r="B299" s="16"/>
      <c r="C299" s="16"/>
    </row>
    <row r="300" spans="2:3">
      <c r="B300" s="16"/>
      <c r="C300" s="16"/>
    </row>
    <row r="301" spans="2:3">
      <c r="B301" s="16"/>
      <c r="C301" s="16"/>
    </row>
    <row r="302" spans="2:3">
      <c r="B302" s="16"/>
      <c r="C302" s="16"/>
    </row>
    <row r="303" spans="2:3">
      <c r="B303" s="16"/>
      <c r="C303" s="16"/>
    </row>
    <row r="304" spans="2:3">
      <c r="B304" s="16"/>
      <c r="C304" s="16"/>
    </row>
    <row r="305" spans="2:3">
      <c r="B305" s="16"/>
      <c r="C305" s="16"/>
    </row>
    <row r="306" spans="2:3">
      <c r="B306" s="16"/>
      <c r="C306" s="16"/>
    </row>
    <row r="307" spans="2:3">
      <c r="B307" s="16"/>
      <c r="C307" s="16"/>
    </row>
    <row r="308" spans="2:3">
      <c r="B308" s="16"/>
      <c r="C308" s="16"/>
    </row>
    <row r="309" spans="2:3">
      <c r="B309" s="16"/>
      <c r="C309" s="16"/>
    </row>
    <row r="310" spans="2:3">
      <c r="B310" s="16"/>
      <c r="C310" s="16"/>
    </row>
    <row r="311" spans="2:3">
      <c r="B311" s="16"/>
      <c r="C311" s="16"/>
    </row>
    <row r="312" spans="2:3">
      <c r="B312" s="16"/>
      <c r="C312" s="16"/>
    </row>
    <row r="313" spans="2:3">
      <c r="B313" s="16"/>
      <c r="C313" s="16"/>
    </row>
  </sheetData>
  <mergeCells count="8">
    <mergeCell ref="G5:H5"/>
    <mergeCell ref="B49:H49"/>
    <mergeCell ref="B51:H51"/>
    <mergeCell ref="B5:B6"/>
    <mergeCell ref="C5:C6"/>
    <mergeCell ref="D5:D6"/>
    <mergeCell ref="E5:E6"/>
    <mergeCell ref="F5:F6"/>
  </mergeCells>
  <hyperlinks>
    <hyperlink ref="A1" location="Turinys!A1" display="↖ atgal į turinį" xr:uid="{00000000-0004-0000-1D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D1D1D1"/>
  </sheetPr>
  <dimension ref="A1:F50"/>
  <sheetViews>
    <sheetView showGridLines="0" showRowColHeaders="0" zoomScaleNormal="100" workbookViewId="0"/>
  </sheetViews>
  <sheetFormatPr defaultRowHeight="14.25"/>
  <cols>
    <col min="1" max="1" width="9" style="19"/>
    <col min="2" max="2" width="59" style="19" bestFit="1" customWidth="1"/>
    <col min="3" max="3" width="8.25" style="19" bestFit="1" customWidth="1"/>
    <col min="4" max="4" width="5.875" style="19" bestFit="1" customWidth="1"/>
    <col min="5" max="6" width="6" style="19" bestFit="1" customWidth="1"/>
    <col min="7" max="16384" width="9" style="19"/>
  </cols>
  <sheetData>
    <row r="1" spans="1:6">
      <c r="A1" s="18" t="s">
        <v>0</v>
      </c>
    </row>
    <row r="2" spans="1:6" ht="15" thickBot="1"/>
    <row r="3" spans="1:6" ht="15">
      <c r="B3" s="9" t="s">
        <v>368</v>
      </c>
      <c r="C3" s="9"/>
      <c r="D3" s="9"/>
      <c r="E3" s="9"/>
      <c r="F3" s="9"/>
    </row>
    <row r="5" spans="1:6" ht="25.5">
      <c r="B5" s="63" t="s">
        <v>31</v>
      </c>
      <c r="C5" s="74" t="s">
        <v>43</v>
      </c>
      <c r="D5" s="75" t="s">
        <v>244</v>
      </c>
      <c r="E5" s="63" t="s">
        <v>245</v>
      </c>
      <c r="F5" s="110" t="s">
        <v>246</v>
      </c>
    </row>
    <row r="6" spans="1:6">
      <c r="B6" s="505" t="s">
        <v>45</v>
      </c>
      <c r="C6" s="238" t="s">
        <v>46</v>
      </c>
      <c r="D6" s="310">
        <v>34.886525622382763</v>
      </c>
      <c r="E6" s="310">
        <v>36.002151766088694</v>
      </c>
      <c r="F6" s="310">
        <v>37.348344189227198</v>
      </c>
    </row>
    <row r="7" spans="1:6">
      <c r="B7" s="239" t="s">
        <v>5</v>
      </c>
      <c r="C7" s="240"/>
      <c r="D7" s="311">
        <v>20.202498604142356</v>
      </c>
      <c r="E7" s="311">
        <v>20.321278262376737</v>
      </c>
      <c r="F7" s="311">
        <v>19.900117309123331</v>
      </c>
    </row>
    <row r="8" spans="1:6">
      <c r="B8" s="241" t="s">
        <v>47</v>
      </c>
      <c r="C8" s="229" t="s">
        <v>48</v>
      </c>
      <c r="D8" s="303">
        <v>11.501593213069439</v>
      </c>
      <c r="E8" s="303">
        <v>11.622916870520198</v>
      </c>
      <c r="F8" s="303">
        <v>11.569806459673229</v>
      </c>
    </row>
    <row r="9" spans="1:6">
      <c r="B9" s="230" t="s">
        <v>158</v>
      </c>
      <c r="C9" s="229" t="s">
        <v>49</v>
      </c>
      <c r="D9" s="303">
        <v>7.890134237374645</v>
      </c>
      <c r="E9" s="303">
        <v>7.8992213913096538</v>
      </c>
      <c r="F9" s="303">
        <v>7.9295408958525115</v>
      </c>
    </row>
    <row r="10" spans="1:6" ht="25.5">
      <c r="B10" s="230" t="s">
        <v>159</v>
      </c>
      <c r="C10" s="231" t="s">
        <v>160</v>
      </c>
      <c r="D10" s="303">
        <v>3.0806988141964613</v>
      </c>
      <c r="E10" s="303">
        <v>3.1821250830754355</v>
      </c>
      <c r="F10" s="303">
        <v>3.0876699303197181</v>
      </c>
    </row>
    <row r="11" spans="1:6" ht="25.5">
      <c r="B11" s="230" t="s">
        <v>167</v>
      </c>
      <c r="C11" s="241" t="s">
        <v>50</v>
      </c>
      <c r="D11" s="307">
        <v>0.38637533102335864</v>
      </c>
      <c r="E11" s="307">
        <v>0.41091492701871479</v>
      </c>
      <c r="F11" s="307">
        <v>0.42503463628324956</v>
      </c>
    </row>
    <row r="12" spans="1:6">
      <c r="B12" s="241" t="s">
        <v>51</v>
      </c>
      <c r="C12" s="231" t="s">
        <v>52</v>
      </c>
      <c r="D12" s="307">
        <v>8.6969113233626381</v>
      </c>
      <c r="E12" s="307">
        <v>8.6946892858393756</v>
      </c>
      <c r="F12" s="307">
        <v>8.3271661297988562</v>
      </c>
    </row>
    <row r="13" spans="1:6">
      <c r="B13" s="230" t="s">
        <v>161</v>
      </c>
      <c r="C13" s="231" t="s">
        <v>53</v>
      </c>
      <c r="D13" s="303">
        <v>7.0571426238597441</v>
      </c>
      <c r="E13" s="303">
        <v>7.0649403351312534</v>
      </c>
      <c r="F13" s="303">
        <v>6.8125639063066341</v>
      </c>
    </row>
    <row r="14" spans="1:6">
      <c r="B14" s="230" t="s">
        <v>162</v>
      </c>
      <c r="C14" s="229" t="s">
        <v>54</v>
      </c>
      <c r="D14" s="303">
        <v>1.5556166233330233</v>
      </c>
      <c r="E14" s="303">
        <v>1.5733615926000897</v>
      </c>
      <c r="F14" s="303">
        <v>1.458031501963148</v>
      </c>
    </row>
    <row r="15" spans="1:6">
      <c r="B15" s="241" t="s">
        <v>55</v>
      </c>
      <c r="C15" s="229" t="s">
        <v>56</v>
      </c>
      <c r="D15" s="303">
        <v>3.9940677102833127E-3</v>
      </c>
      <c r="E15" s="303">
        <v>3.6721060171662021E-3</v>
      </c>
      <c r="F15" s="303">
        <v>3.1447196512451418E-3</v>
      </c>
    </row>
    <row r="16" spans="1:6">
      <c r="B16" s="241" t="s">
        <v>6</v>
      </c>
      <c r="C16" s="229" t="s">
        <v>57</v>
      </c>
      <c r="D16" s="303">
        <v>9.9763388817813397</v>
      </c>
      <c r="E16" s="303">
        <v>10.445122717829124</v>
      </c>
      <c r="F16" s="303">
        <v>10.424589928752903</v>
      </c>
    </row>
    <row r="17" spans="2:6">
      <c r="B17" s="241" t="s">
        <v>58</v>
      </c>
      <c r="C17" s="229" t="s">
        <v>59</v>
      </c>
      <c r="D17" s="305">
        <v>0.73561341471693054</v>
      </c>
      <c r="E17" s="305">
        <v>0.76066645108236153</v>
      </c>
      <c r="F17" s="305">
        <v>0.75951479882461037</v>
      </c>
    </row>
    <row r="18" spans="2:6">
      <c r="B18" s="241" t="s">
        <v>60</v>
      </c>
      <c r="C18" s="229" t="s">
        <v>61</v>
      </c>
      <c r="D18" s="303">
        <v>8.91316683042424</v>
      </c>
      <c r="E18" s="303">
        <v>9.4187525028189949</v>
      </c>
      <c r="F18" s="303">
        <v>9.3947589473610282</v>
      </c>
    </row>
    <row r="19" spans="2:6">
      <c r="B19" s="239" t="s">
        <v>7</v>
      </c>
      <c r="C19" s="240"/>
      <c r="D19" s="312">
        <v>2.4287866316800506</v>
      </c>
      <c r="E19" s="312">
        <v>2.4104925007409093</v>
      </c>
      <c r="F19" s="312">
        <v>2.3195763224046164</v>
      </c>
    </row>
    <row r="20" spans="2:6" ht="25.5">
      <c r="B20" s="241" t="s">
        <v>62</v>
      </c>
      <c r="C20" s="228" t="s">
        <v>63</v>
      </c>
      <c r="D20" s="305">
        <v>2.0314824329815035</v>
      </c>
      <c r="E20" s="303">
        <v>1.9636612757933287</v>
      </c>
      <c r="F20" s="303">
        <v>1.982699454344284</v>
      </c>
    </row>
    <row r="21" spans="2:6">
      <c r="B21" s="241" t="s">
        <v>64</v>
      </c>
      <c r="C21" s="229" t="s">
        <v>65</v>
      </c>
      <c r="D21" s="307">
        <v>0.39730419869854638</v>
      </c>
      <c r="E21" s="303">
        <v>0.44683122494758043</v>
      </c>
      <c r="F21" s="303">
        <v>0.33687686806033229</v>
      </c>
    </row>
    <row r="22" spans="2:6">
      <c r="B22" s="230" t="s">
        <v>163</v>
      </c>
      <c r="C22" s="229" t="s">
        <v>66</v>
      </c>
      <c r="D22" s="305">
        <v>3.5219111169281177E-2</v>
      </c>
      <c r="E22" s="303">
        <v>2.4274640225711477E-2</v>
      </c>
      <c r="F22" s="303">
        <v>2.3709814641568509E-2</v>
      </c>
    </row>
    <row r="23" spans="2:6">
      <c r="B23" s="230" t="s">
        <v>295</v>
      </c>
      <c r="C23" s="229" t="s">
        <v>67</v>
      </c>
      <c r="D23" s="303">
        <v>0.36208303823849541</v>
      </c>
      <c r="E23" s="303">
        <v>0.38151224821798768</v>
      </c>
      <c r="F23" s="303">
        <v>0.26247142958305242</v>
      </c>
    </row>
    <row r="24" spans="2:6">
      <c r="B24" s="230" t="s">
        <v>68</v>
      </c>
      <c r="C24" s="234" t="s">
        <v>96</v>
      </c>
      <c r="D24" s="303">
        <v>2.2828955724892972</v>
      </c>
      <c r="E24" s="303">
        <v>2.8289303911590946</v>
      </c>
      <c r="F24" s="303">
        <v>4.7072053485975953</v>
      </c>
    </row>
    <row r="25" spans="2:6">
      <c r="B25" s="230" t="s">
        <v>164</v>
      </c>
      <c r="C25" s="229"/>
      <c r="D25" s="303">
        <v>1.5381976517899716</v>
      </c>
      <c r="E25" s="303">
        <v>1.9688979348505835</v>
      </c>
      <c r="F25" s="303">
        <v>3.9289978413813502</v>
      </c>
    </row>
    <row r="26" spans="2:6">
      <c r="B26" s="506" t="s">
        <v>69</v>
      </c>
      <c r="C26" s="240"/>
      <c r="D26" s="311">
        <v>34.621544128688306</v>
      </c>
      <c r="E26" s="311">
        <v>44.908906496584862</v>
      </c>
      <c r="F26" s="311">
        <v>43.039802750295905</v>
      </c>
    </row>
    <row r="27" spans="2:6">
      <c r="B27" s="239" t="s">
        <v>70</v>
      </c>
      <c r="C27" s="240"/>
      <c r="D27" s="312">
        <v>31.357624374638952</v>
      </c>
      <c r="E27" s="312">
        <v>40.576816828057552</v>
      </c>
      <c r="F27" s="312">
        <v>38.075680860472225</v>
      </c>
    </row>
    <row r="28" spans="2:6">
      <c r="B28" s="241" t="s">
        <v>8</v>
      </c>
      <c r="C28" s="229" t="s">
        <v>71</v>
      </c>
      <c r="D28" s="303">
        <v>10.157717509232214</v>
      </c>
      <c r="E28" s="303">
        <v>11.677087339823025</v>
      </c>
      <c r="F28" s="303">
        <v>10.809391848867374</v>
      </c>
    </row>
    <row r="29" spans="2:6">
      <c r="B29" s="241" t="s">
        <v>72</v>
      </c>
      <c r="C29" s="229" t="s">
        <v>73</v>
      </c>
      <c r="D29" s="303">
        <v>4.3551158566830726</v>
      </c>
      <c r="E29" s="303">
        <v>5.4337684567033326</v>
      </c>
      <c r="F29" s="303">
        <v>6.6681421297020478</v>
      </c>
    </row>
    <row r="30" spans="2:6">
      <c r="B30" s="242" t="s">
        <v>74</v>
      </c>
      <c r="C30" s="229" t="s">
        <v>75</v>
      </c>
      <c r="D30" s="303">
        <v>3.8014343779248557E-3</v>
      </c>
      <c r="E30" s="303">
        <v>3.8225346026056701E-3</v>
      </c>
      <c r="F30" s="303">
        <v>6.2933579562613048E-3</v>
      </c>
    </row>
    <row r="31" spans="2:6">
      <c r="B31" s="242" t="s">
        <v>76</v>
      </c>
      <c r="C31" s="234" t="s">
        <v>97</v>
      </c>
      <c r="D31" s="303">
        <v>0.41805941561478516</v>
      </c>
      <c r="E31" s="305">
        <v>2.3734474291225918</v>
      </c>
      <c r="F31" s="305">
        <v>0.48851798098420546</v>
      </c>
    </row>
    <row r="32" spans="2:6">
      <c r="B32" s="241" t="s">
        <v>77</v>
      </c>
      <c r="C32" s="229" t="s">
        <v>65</v>
      </c>
      <c r="D32" s="303">
        <v>0.87168017395740338</v>
      </c>
      <c r="E32" s="303">
        <v>0.53717886178216023</v>
      </c>
      <c r="F32" s="303">
        <v>0.50315865063260823</v>
      </c>
    </row>
    <row r="33" spans="2:6">
      <c r="B33" s="230" t="s">
        <v>163</v>
      </c>
      <c r="C33" s="229" t="s">
        <v>66</v>
      </c>
      <c r="D33" s="303">
        <v>0.87078873247255306</v>
      </c>
      <c r="E33" s="303">
        <v>0.53717886178216023</v>
      </c>
      <c r="F33" s="303">
        <v>0.50315865063260823</v>
      </c>
    </row>
    <row r="34" spans="2:6">
      <c r="B34" s="242" t="s">
        <v>9</v>
      </c>
      <c r="C34" s="234" t="s">
        <v>78</v>
      </c>
      <c r="D34" s="303">
        <v>13.914938438799263</v>
      </c>
      <c r="E34" s="303">
        <v>17.189808690770647</v>
      </c>
      <c r="F34" s="303">
        <v>16.454511824684431</v>
      </c>
    </row>
    <row r="35" spans="2:6">
      <c r="B35" s="241" t="s">
        <v>79</v>
      </c>
      <c r="C35" s="229" t="s">
        <v>80</v>
      </c>
      <c r="D35" s="303">
        <v>12.073427309466284</v>
      </c>
      <c r="E35" s="303">
        <v>15.091158709560457</v>
      </c>
      <c r="F35" s="303">
        <v>14.378132336870076</v>
      </c>
    </row>
    <row r="36" spans="2:6">
      <c r="B36" s="230" t="s">
        <v>165</v>
      </c>
      <c r="C36" s="229"/>
      <c r="D36" s="303">
        <v>6.5548614561889194</v>
      </c>
      <c r="E36" s="303">
        <v>7.1827897981625295</v>
      </c>
      <c r="F36" s="303">
        <v>7.3048095184073318</v>
      </c>
    </row>
    <row r="37" spans="2:6">
      <c r="B37" s="230" t="s">
        <v>296</v>
      </c>
      <c r="C37" s="234"/>
      <c r="D37" s="303">
        <v>1.3195383266554257</v>
      </c>
      <c r="E37" s="305">
        <v>1.7937145432013462</v>
      </c>
      <c r="F37" s="305">
        <v>1.7438160639049731</v>
      </c>
    </row>
    <row r="38" spans="2:6">
      <c r="B38" s="230" t="s">
        <v>297</v>
      </c>
      <c r="C38" s="234"/>
      <c r="D38" s="303">
        <v>0.44920453673376198</v>
      </c>
      <c r="E38" s="303">
        <v>0.66072768189233255</v>
      </c>
      <c r="F38" s="303">
        <v>0.62823465391647326</v>
      </c>
    </row>
    <row r="39" spans="2:6" ht="25.5">
      <c r="B39" s="230" t="s">
        <v>166</v>
      </c>
      <c r="C39" s="229"/>
      <c r="D39" s="303">
        <v>1.151955524666648</v>
      </c>
      <c r="E39" s="303">
        <v>1.3395418253518188</v>
      </c>
      <c r="F39" s="303">
        <v>1.3720460821554692</v>
      </c>
    </row>
    <row r="40" spans="2:6" s="183" customFormat="1">
      <c r="B40" s="243" t="s">
        <v>294</v>
      </c>
      <c r="C40" s="229"/>
      <c r="D40" s="303">
        <v>0</v>
      </c>
      <c r="E40" s="303">
        <v>4.1143848609524296</v>
      </c>
      <c r="F40" s="303">
        <v>3.3292260184858264</v>
      </c>
    </row>
    <row r="41" spans="2:6">
      <c r="B41" s="241" t="s">
        <v>81</v>
      </c>
      <c r="C41" s="229" t="s">
        <v>82</v>
      </c>
      <c r="D41" s="303">
        <v>1.8415131786237493</v>
      </c>
      <c r="E41" s="303">
        <v>2.0983719974269617</v>
      </c>
      <c r="F41" s="303">
        <v>2.0760603134647093</v>
      </c>
    </row>
    <row r="42" spans="2:6">
      <c r="B42" s="242" t="s">
        <v>83</v>
      </c>
      <c r="C42" s="234" t="s">
        <v>84</v>
      </c>
      <c r="D42" s="303">
        <v>1.6363115459742883</v>
      </c>
      <c r="E42" s="303">
        <v>3.3617035152531951</v>
      </c>
      <c r="F42" s="303">
        <v>3.1456650676453055</v>
      </c>
    </row>
    <row r="43" spans="2:6">
      <c r="B43" s="241" t="s">
        <v>85</v>
      </c>
      <c r="C43" s="229" t="s">
        <v>86</v>
      </c>
      <c r="D43" s="303">
        <v>0.70905460634070094</v>
      </c>
      <c r="E43" s="303">
        <v>0.82772442021546522</v>
      </c>
      <c r="F43" s="303">
        <v>0.92688695498756524</v>
      </c>
    </row>
    <row r="44" spans="2:6">
      <c r="B44" s="239" t="s">
        <v>10</v>
      </c>
      <c r="C44" s="240"/>
      <c r="D44" s="312">
        <v>3.2639197540493603</v>
      </c>
      <c r="E44" s="311">
        <v>4.332089668527308</v>
      </c>
      <c r="F44" s="311">
        <v>4.9641218898236721</v>
      </c>
    </row>
    <row r="45" spans="2:6">
      <c r="B45" s="241" t="s">
        <v>87</v>
      </c>
      <c r="C45" s="229" t="s">
        <v>88</v>
      </c>
      <c r="D45" s="303">
        <v>0.29025949533956807</v>
      </c>
      <c r="E45" s="303">
        <v>0.47678223810384229</v>
      </c>
      <c r="F45" s="303">
        <v>0.881369739181186</v>
      </c>
    </row>
    <row r="46" spans="2:6" ht="25.5">
      <c r="B46" s="241" t="s">
        <v>89</v>
      </c>
      <c r="C46" s="228" t="s">
        <v>98</v>
      </c>
      <c r="D46" s="303">
        <v>2.9736602587097924</v>
      </c>
      <c r="E46" s="303">
        <v>3.8553074304234656</v>
      </c>
      <c r="F46" s="303">
        <v>4.0827521506424862</v>
      </c>
    </row>
    <row r="47" spans="2:6">
      <c r="B47" s="244" t="s">
        <v>91</v>
      </c>
      <c r="C47" s="245" t="s">
        <v>90</v>
      </c>
      <c r="D47" s="313">
        <v>0.26498149369445273</v>
      </c>
      <c r="E47" s="313">
        <v>-8.9067547304961643</v>
      </c>
      <c r="F47" s="313">
        <v>-5.6914585610687007</v>
      </c>
    </row>
    <row r="48" spans="2:6">
      <c r="B48" s="568" t="s">
        <v>157</v>
      </c>
      <c r="C48" s="568"/>
      <c r="D48" s="568"/>
      <c r="E48" s="568"/>
    </row>
    <row r="50" spans="2:6" ht="15" thickBot="1">
      <c r="B50" s="575" t="s">
        <v>181</v>
      </c>
      <c r="C50" s="575"/>
      <c r="D50" s="575"/>
      <c r="E50" s="575"/>
      <c r="F50" s="575"/>
    </row>
  </sheetData>
  <mergeCells count="2">
    <mergeCell ref="B50:F50"/>
    <mergeCell ref="B48:E48"/>
  </mergeCells>
  <hyperlinks>
    <hyperlink ref="A1" location="Turinys!A1" display="↖ atgal į turinį" xr:uid="{00000000-0004-0000-1E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159E-BCA6-494E-916E-7D792B68CC8F}">
  <sheetPr>
    <tabColor rgb="FFD1D1D1"/>
  </sheetPr>
  <dimension ref="A1:F15"/>
  <sheetViews>
    <sheetView showGridLines="0" showRowColHeaders="0" zoomScaleNormal="100" workbookViewId="0"/>
  </sheetViews>
  <sheetFormatPr defaultRowHeight="12.75"/>
  <cols>
    <col min="1" max="1" width="9" style="147"/>
    <col min="2" max="2" width="11.625" style="146" customWidth="1"/>
    <col min="3" max="3" width="17.25" style="146" customWidth="1"/>
    <col min="4" max="4" width="53.375" style="146" customWidth="1"/>
    <col min="5" max="16384" width="9" style="146"/>
  </cols>
  <sheetData>
    <row r="1" spans="1:6" ht="14.25">
      <c r="A1" s="142" t="s">
        <v>0</v>
      </c>
      <c r="B1" s="148"/>
    </row>
    <row r="2" spans="1:6" ht="15" thickBot="1">
      <c r="A2" s="161"/>
      <c r="B2" s="148"/>
    </row>
    <row r="3" spans="1:6" ht="15">
      <c r="B3" s="149" t="s">
        <v>386</v>
      </c>
      <c r="C3" s="145"/>
      <c r="D3" s="145"/>
      <c r="E3" s="145"/>
      <c r="F3" s="145"/>
    </row>
    <row r="5" spans="1:6" ht="31.5" customHeight="1">
      <c r="B5" s="152" t="s">
        <v>249</v>
      </c>
      <c r="C5" s="153" t="s">
        <v>250</v>
      </c>
      <c r="D5" s="153" t="s">
        <v>251</v>
      </c>
      <c r="E5" s="279" t="s">
        <v>252</v>
      </c>
      <c r="F5" s="280" t="s">
        <v>253</v>
      </c>
    </row>
    <row r="6" spans="1:6" ht="33" customHeight="1">
      <c r="B6" s="151" t="s">
        <v>254</v>
      </c>
      <c r="C6" s="159" t="s">
        <v>263</v>
      </c>
      <c r="D6" s="154" t="s">
        <v>255</v>
      </c>
      <c r="E6" s="158" t="s">
        <v>256</v>
      </c>
      <c r="F6" s="290">
        <v>5</v>
      </c>
    </row>
    <row r="7" spans="1:6" ht="73.5" customHeight="1">
      <c r="B7" s="150" t="s">
        <v>257</v>
      </c>
      <c r="C7" s="160" t="s">
        <v>264</v>
      </c>
      <c r="D7" s="155" t="s">
        <v>310</v>
      </c>
      <c r="E7" s="291">
        <v>1</v>
      </c>
      <c r="F7" s="117" t="s">
        <v>258</v>
      </c>
    </row>
    <row r="8" spans="1:6" ht="45.75" customHeight="1">
      <c r="B8" s="150" t="s">
        <v>259</v>
      </c>
      <c r="C8" s="160" t="s">
        <v>265</v>
      </c>
      <c r="D8" s="156" t="s">
        <v>309</v>
      </c>
      <c r="E8" s="117" t="s">
        <v>260</v>
      </c>
      <c r="F8" s="291">
        <v>2</v>
      </c>
    </row>
    <row r="9" spans="1:6" ht="82.5" customHeight="1">
      <c r="B9" s="157" t="s">
        <v>261</v>
      </c>
      <c r="C9" s="160" t="s">
        <v>266</v>
      </c>
      <c r="D9" s="155" t="s">
        <v>308</v>
      </c>
      <c r="E9" s="291">
        <v>5.8</v>
      </c>
      <c r="F9" s="291">
        <v>12</v>
      </c>
    </row>
    <row r="10" spans="1:6" ht="14.25" customHeight="1">
      <c r="B10" s="577" t="s">
        <v>262</v>
      </c>
      <c r="C10" s="577"/>
      <c r="D10" s="577"/>
      <c r="E10" s="118">
        <v>10.3</v>
      </c>
      <c r="F10" s="118">
        <v>21.1</v>
      </c>
    </row>
    <row r="15" spans="1:6" ht="14.25" customHeight="1" thickBot="1">
      <c r="B15" s="576" t="s">
        <v>168</v>
      </c>
      <c r="C15" s="576"/>
      <c r="D15" s="576"/>
      <c r="E15" s="576"/>
      <c r="F15" s="576"/>
    </row>
  </sheetData>
  <mergeCells count="2">
    <mergeCell ref="B15:F15"/>
    <mergeCell ref="B10:D10"/>
  </mergeCells>
  <hyperlinks>
    <hyperlink ref="A1" location="Turinys!A1" display="↖ atgal į turinį" xr:uid="{145A428F-34F1-4D8F-9CC6-D1D4216A749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:N1"/>
  <sheetViews>
    <sheetView showGridLines="0" zoomScaleNormal="100" workbookViewId="0">
      <selection activeCell="L1" sqref="A1:L37"/>
    </sheetView>
  </sheetViews>
  <sheetFormatPr defaultRowHeight="12.75"/>
  <cols>
    <col min="1" max="1" width="37.5" style="22" customWidth="1"/>
    <col min="2" max="4" width="9" style="22"/>
    <col min="5" max="5" width="8.5" style="22" customWidth="1"/>
    <col min="6" max="6" width="9" style="22" customWidth="1"/>
    <col min="7" max="7" width="8.75" style="22" customWidth="1"/>
    <col min="8" max="8" width="9.25" style="22" customWidth="1"/>
    <col min="9" max="9" width="8.875" style="22" customWidth="1"/>
    <col min="10" max="10" width="9.75" style="22" customWidth="1"/>
    <col min="11" max="16384" width="9" style="22"/>
  </cols>
  <sheetData>
    <row r="1" spans="13:14" s="21" customFormat="1">
      <c r="M1" s="22"/>
      <c r="N1" s="22"/>
    </row>
  </sheetData>
  <pageMargins left="0.7" right="0.7" top="0.75" bottom="0.75" header="0.3" footer="0.3"/>
  <pageSetup scale="8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9A97-F3E0-4B6D-B556-A0846871889F}">
  <sheetPr>
    <tabColor theme="0" tint="-0.249977111117893"/>
    <pageSetUpPr fitToPage="1"/>
  </sheetPr>
  <dimension ref="A1:AG82"/>
  <sheetViews>
    <sheetView showGridLines="0" showRowColHeaders="0" zoomScaleNormal="100" workbookViewId="0"/>
  </sheetViews>
  <sheetFormatPr defaultRowHeight="14.25"/>
  <cols>
    <col min="1" max="1" width="9" style="183"/>
    <col min="2" max="2" width="4.875" customWidth="1"/>
    <col min="3" max="3" width="26.375" customWidth="1"/>
    <col min="4" max="19" width="5.625" customWidth="1"/>
  </cols>
  <sheetData>
    <row r="1" spans="1:33" s="183" customFormat="1">
      <c r="A1" s="314" t="s">
        <v>0</v>
      </c>
    </row>
    <row r="2" spans="1:33" s="183" customFormat="1" ht="15" thickBot="1">
      <c r="A2" s="161"/>
    </row>
    <row r="3" spans="1:33" s="183" customFormat="1" ht="15">
      <c r="A3" s="147"/>
      <c r="B3" s="583" t="s">
        <v>345</v>
      </c>
      <c r="C3" s="584"/>
      <c r="D3" s="584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</row>
    <row r="4" spans="1:33" s="183" customFormat="1" ht="15.75" customHeight="1" thickBot="1">
      <c r="B4" s="343"/>
      <c r="C4" s="343"/>
      <c r="D4" s="343"/>
      <c r="E4" s="344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344"/>
      <c r="S4" s="344"/>
    </row>
    <row r="5" spans="1:33" s="183" customFormat="1" ht="15" thickBot="1">
      <c r="B5" s="586" t="s">
        <v>327</v>
      </c>
      <c r="C5" s="587"/>
      <c r="D5" s="347">
        <v>2006</v>
      </c>
      <c r="E5" s="347">
        <v>2007</v>
      </c>
      <c r="F5" s="347">
        <v>2008</v>
      </c>
      <c r="G5" s="347">
        <v>2009</v>
      </c>
      <c r="H5" s="347">
        <v>2010</v>
      </c>
      <c r="I5" s="347">
        <v>2011</v>
      </c>
      <c r="J5" s="347">
        <v>2012</v>
      </c>
      <c r="K5" s="347">
        <v>2013</v>
      </c>
      <c r="L5" s="347">
        <v>2014</v>
      </c>
      <c r="M5" s="347">
        <v>2015</v>
      </c>
      <c r="N5" s="347">
        <v>2016</v>
      </c>
      <c r="O5" s="347">
        <v>2017</v>
      </c>
      <c r="P5" s="347">
        <v>2018</v>
      </c>
      <c r="Q5" s="347">
        <v>2019</v>
      </c>
      <c r="R5" s="347" t="s">
        <v>1</v>
      </c>
      <c r="S5" s="348" t="s">
        <v>237</v>
      </c>
    </row>
    <row r="6" spans="1:33" s="183" customFormat="1" ht="15" thickBot="1">
      <c r="B6" s="578" t="s">
        <v>328</v>
      </c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</row>
    <row r="7" spans="1:33" s="183" customFormat="1">
      <c r="B7" s="349" t="s">
        <v>329</v>
      </c>
      <c r="C7" s="349"/>
      <c r="D7" s="350">
        <v>7.4063069893244293</v>
      </c>
      <c r="E7" s="351">
        <v>11.086946153479271</v>
      </c>
      <c r="F7" s="351">
        <v>2.6281291681693464</v>
      </c>
      <c r="G7" s="351">
        <v>-14.814143397405143</v>
      </c>
      <c r="H7" s="351">
        <v>1.4824563988226735</v>
      </c>
      <c r="I7" s="351">
        <v>6.025480131755967</v>
      </c>
      <c r="J7" s="351">
        <v>3.833327247720919</v>
      </c>
      <c r="K7" s="351">
        <v>3.6041870578650936</v>
      </c>
      <c r="L7" s="351">
        <v>3.5370720793345134</v>
      </c>
      <c r="M7" s="351">
        <v>2.0246089289324143</v>
      </c>
      <c r="N7" s="351">
        <v>2.5188977579748251</v>
      </c>
      <c r="O7" s="351">
        <v>4.2824606126457443</v>
      </c>
      <c r="P7" s="351">
        <v>3.9367830486399802</v>
      </c>
      <c r="Q7" s="351">
        <v>4.3390252013359776</v>
      </c>
      <c r="R7" s="351">
        <v>-1.5</v>
      </c>
      <c r="S7" s="352">
        <v>3.3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s="183" customFormat="1">
      <c r="B8" s="353" t="s">
        <v>330</v>
      </c>
      <c r="C8" s="353"/>
      <c r="D8" s="354">
        <v>5.7750000000000004</v>
      </c>
      <c r="E8" s="355">
        <v>4.25</v>
      </c>
      <c r="F8" s="355">
        <v>5.8250000000000002</v>
      </c>
      <c r="G8" s="355">
        <v>13.774999999999999</v>
      </c>
      <c r="H8" s="355">
        <v>17.824999999999999</v>
      </c>
      <c r="I8" s="355">
        <v>15.375</v>
      </c>
      <c r="J8" s="355">
        <v>13.375</v>
      </c>
      <c r="K8" s="355">
        <v>11.774999999999999</v>
      </c>
      <c r="L8" s="355">
        <v>10.700000000000001</v>
      </c>
      <c r="M8" s="355">
        <v>9.125</v>
      </c>
      <c r="N8" s="355">
        <v>7.85</v>
      </c>
      <c r="O8" s="355">
        <v>7.0750000000000002</v>
      </c>
      <c r="P8" s="355">
        <v>6.1750000000000007</v>
      </c>
      <c r="Q8" s="355">
        <v>6.2750000000000004</v>
      </c>
      <c r="R8" s="355">
        <v>8.8000000000000007</v>
      </c>
      <c r="S8" s="356">
        <v>7.9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321" customFormat="1">
      <c r="B9" s="353" t="s">
        <v>331</v>
      </c>
      <c r="C9" s="353"/>
      <c r="D9" s="354"/>
      <c r="E9" s="355">
        <v>26.321653094246543</v>
      </c>
      <c r="F9" s="355">
        <v>8.9874427785477273</v>
      </c>
      <c r="G9" s="355">
        <v>-29.92755577819738</v>
      </c>
      <c r="H9" s="355">
        <v>-7.3909098407984652</v>
      </c>
      <c r="I9" s="355">
        <v>6.6060983937531459</v>
      </c>
      <c r="J9" s="355">
        <v>-0.23115913774856001</v>
      </c>
      <c r="K9" s="355">
        <v>1.2143036596599766</v>
      </c>
      <c r="L9" s="355">
        <v>6.4261680180925707</v>
      </c>
      <c r="M9" s="355">
        <v>3.6591686534673817</v>
      </c>
      <c r="N9" s="355">
        <v>5.400000000000027</v>
      </c>
      <c r="O9" s="355">
        <v>8.9160341555977176</v>
      </c>
      <c r="P9" s="355">
        <v>7.3019882837169758</v>
      </c>
      <c r="Q9" s="355">
        <v>6.8436434486117914</v>
      </c>
      <c r="R9" s="357">
        <v>6.6075064346356127</v>
      </c>
      <c r="S9" s="356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</row>
    <row r="10" spans="1:33" s="183" customFormat="1">
      <c r="B10" s="353" t="s">
        <v>332</v>
      </c>
      <c r="C10" s="353"/>
      <c r="D10" s="354">
        <v>-0.3</v>
      </c>
      <c r="E10" s="355">
        <v>3</v>
      </c>
      <c r="F10" s="355">
        <v>6.1</v>
      </c>
      <c r="G10" s="355">
        <v>6.8</v>
      </c>
      <c r="H10" s="355">
        <v>-5.4</v>
      </c>
      <c r="I10" s="355">
        <v>0.6</v>
      </c>
      <c r="J10" s="355">
        <v>-2</v>
      </c>
      <c r="K10" s="355">
        <v>0.9</v>
      </c>
      <c r="L10" s="355">
        <v>3</v>
      </c>
      <c r="M10" s="355">
        <v>0.3</v>
      </c>
      <c r="N10" s="355">
        <v>1.9</v>
      </c>
      <c r="O10" s="355">
        <v>0.3</v>
      </c>
      <c r="P10" s="355">
        <v>4.0999999999999996</v>
      </c>
      <c r="Q10" s="355">
        <v>3.7</v>
      </c>
      <c r="R10" s="358"/>
      <c r="S10" s="359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s="183" customFormat="1">
      <c r="B11" s="353" t="s">
        <v>333</v>
      </c>
      <c r="C11" s="353"/>
      <c r="D11" s="354">
        <v>-10.6</v>
      </c>
      <c r="E11" s="355">
        <v>-15.3</v>
      </c>
      <c r="F11" s="355">
        <v>-13.2</v>
      </c>
      <c r="G11" s="355">
        <v>2.1</v>
      </c>
      <c r="H11" s="355">
        <v>0.2</v>
      </c>
      <c r="I11" s="355">
        <v>-3.7</v>
      </c>
      <c r="J11" s="355">
        <v>-1.6</v>
      </c>
      <c r="K11" s="355">
        <v>1.7</v>
      </c>
      <c r="L11" s="355">
        <v>3.5</v>
      </c>
      <c r="M11" s="355">
        <v>-2.4</v>
      </c>
      <c r="N11" s="355">
        <v>-1.1000000000000001</v>
      </c>
      <c r="O11" s="355">
        <v>0.5</v>
      </c>
      <c r="P11" s="355">
        <v>0.3</v>
      </c>
      <c r="Q11" s="355">
        <v>3.3</v>
      </c>
      <c r="R11" s="355">
        <v>6.7</v>
      </c>
      <c r="S11" s="356">
        <v>4.8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s="183" customFormat="1">
      <c r="B12" s="353" t="s">
        <v>334</v>
      </c>
      <c r="C12" s="353"/>
      <c r="D12" s="354">
        <v>60.4</v>
      </c>
      <c r="E12" s="355">
        <v>72.099999999999994</v>
      </c>
      <c r="F12" s="355">
        <v>72.3</v>
      </c>
      <c r="G12" s="355">
        <v>86.7</v>
      </c>
      <c r="H12" s="355">
        <v>86.5</v>
      </c>
      <c r="I12" s="355">
        <v>80.5</v>
      </c>
      <c r="J12" s="355">
        <v>78.099999999999994</v>
      </c>
      <c r="K12" s="355">
        <v>70.8</v>
      </c>
      <c r="L12" s="355">
        <v>70.7</v>
      </c>
      <c r="M12" s="355">
        <v>76.8</v>
      </c>
      <c r="N12" s="355">
        <v>86.2</v>
      </c>
      <c r="O12" s="355">
        <v>82.7</v>
      </c>
      <c r="P12" s="355">
        <v>78.5</v>
      </c>
      <c r="Q12" s="355">
        <v>68.2</v>
      </c>
      <c r="R12" s="357">
        <v>70.8</v>
      </c>
      <c r="S12" s="356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s="183" customFormat="1" ht="15" thickBot="1">
      <c r="B13" s="360" t="s">
        <v>335</v>
      </c>
      <c r="C13" s="360"/>
      <c r="D13" s="361">
        <v>18.7</v>
      </c>
      <c r="E13" s="362">
        <v>24.9</v>
      </c>
      <c r="F13" s="362">
        <v>10.4</v>
      </c>
      <c r="G13" s="362">
        <v>-9.4</v>
      </c>
      <c r="H13" s="362">
        <v>-5.9</v>
      </c>
      <c r="I13" s="362">
        <v>-2.2000000000000002</v>
      </c>
      <c r="J13" s="362">
        <v>0.4</v>
      </c>
      <c r="K13" s="362">
        <v>-0.2</v>
      </c>
      <c r="L13" s="362">
        <v>0.2</v>
      </c>
      <c r="M13" s="362">
        <v>2.6</v>
      </c>
      <c r="N13" s="362">
        <v>4.4000000000000004</v>
      </c>
      <c r="O13" s="362">
        <v>4.5</v>
      </c>
      <c r="P13" s="362">
        <v>4.3</v>
      </c>
      <c r="Q13" s="362">
        <v>3</v>
      </c>
      <c r="R13" s="363"/>
      <c r="S13" s="364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s="183" customFormat="1" ht="15" thickBot="1">
      <c r="B14" s="578" t="s">
        <v>336</v>
      </c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80"/>
    </row>
    <row r="15" spans="1:33" s="321" customFormat="1">
      <c r="B15" s="349" t="s">
        <v>337</v>
      </c>
      <c r="C15" s="349"/>
      <c r="D15" s="350">
        <v>-0.3</v>
      </c>
      <c r="E15" s="351">
        <v>-0.8</v>
      </c>
      <c r="F15" s="351">
        <v>-3.1</v>
      </c>
      <c r="G15" s="351">
        <v>-9.1</v>
      </c>
      <c r="H15" s="351">
        <v>-6.9</v>
      </c>
      <c r="I15" s="351">
        <v>-9</v>
      </c>
      <c r="J15" s="351">
        <v>-3.1</v>
      </c>
      <c r="K15" s="351">
        <v>-2.6</v>
      </c>
      <c r="L15" s="351">
        <v>-0.6</v>
      </c>
      <c r="M15" s="351">
        <v>-0.3</v>
      </c>
      <c r="N15" s="351">
        <v>0.2</v>
      </c>
      <c r="O15" s="351">
        <v>0.5</v>
      </c>
      <c r="P15" s="351">
        <v>0.6</v>
      </c>
      <c r="Q15" s="351">
        <v>0.3</v>
      </c>
      <c r="R15" s="351">
        <v>-8.9</v>
      </c>
      <c r="S15" s="352">
        <v>-5.7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321" customFormat="1">
      <c r="B16" s="353" t="s">
        <v>338</v>
      </c>
      <c r="C16" s="353"/>
      <c r="D16" s="354">
        <v>-3.1939038544519085</v>
      </c>
      <c r="E16" s="355">
        <v>-5.5235781987576384</v>
      </c>
      <c r="F16" s="355">
        <v>-7.957331575995239</v>
      </c>
      <c r="G16" s="355">
        <v>-6.1679744202133024</v>
      </c>
      <c r="H16" s="355">
        <v>-3.9864163170953888</v>
      </c>
      <c r="I16" s="355">
        <v>-3.4542807490474026</v>
      </c>
      <c r="J16" s="355">
        <v>-2.5688285256027568</v>
      </c>
      <c r="K16" s="355">
        <v>-1.2438486457743072</v>
      </c>
      <c r="L16" s="355">
        <v>-1.010241932390906</v>
      </c>
      <c r="M16" s="355">
        <v>-0.57602918240476564</v>
      </c>
      <c r="N16" s="355">
        <v>-0.10623037242499409</v>
      </c>
      <c r="O16" s="355">
        <v>-0.41439423622422689</v>
      </c>
      <c r="P16" s="355">
        <v>-0.57860932565701306</v>
      </c>
      <c r="Q16" s="355">
        <v>-1.3773566229151848</v>
      </c>
      <c r="R16" s="355">
        <v>-8.6860574542426292</v>
      </c>
      <c r="S16" s="356">
        <v>-5.5579127525963505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2:33" s="183" customFormat="1">
      <c r="B17" s="353" t="s">
        <v>339</v>
      </c>
      <c r="C17" s="353"/>
      <c r="D17" s="354">
        <v>17.2</v>
      </c>
      <c r="E17" s="355">
        <v>15.9</v>
      </c>
      <c r="F17" s="355">
        <v>14.6</v>
      </c>
      <c r="G17" s="355">
        <v>28</v>
      </c>
      <c r="H17" s="355">
        <v>36.299999999999997</v>
      </c>
      <c r="I17" s="355">
        <v>37.200000000000003</v>
      </c>
      <c r="J17" s="355">
        <v>39.799999999999997</v>
      </c>
      <c r="K17" s="355">
        <v>38.700000000000003</v>
      </c>
      <c r="L17" s="355">
        <v>40.6</v>
      </c>
      <c r="M17" s="355">
        <v>42.6</v>
      </c>
      <c r="N17" s="355">
        <v>39.700000000000003</v>
      </c>
      <c r="O17" s="355">
        <v>39.1</v>
      </c>
      <c r="P17" s="355">
        <v>33.9</v>
      </c>
      <c r="Q17" s="355">
        <v>36.299999999999997</v>
      </c>
      <c r="R17" s="355">
        <v>47.2</v>
      </c>
      <c r="S17" s="356">
        <v>50.7</v>
      </c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2:33" s="183" customFormat="1">
      <c r="B18" s="353" t="s">
        <v>340</v>
      </c>
      <c r="C18" s="353"/>
      <c r="D18" s="354">
        <v>3.9894092851637102</v>
      </c>
      <c r="E18" s="355">
        <v>3.0496508444168384</v>
      </c>
      <c r="F18" s="355">
        <v>5.6165072401187901</v>
      </c>
      <c r="G18" s="355">
        <v>13.728341477589151</v>
      </c>
      <c r="H18" s="355">
        <v>10.959592858062067</v>
      </c>
      <c r="I18" s="355">
        <v>11.093375235845288</v>
      </c>
      <c r="J18" s="355">
        <v>8.4561425940061596</v>
      </c>
      <c r="K18" s="355">
        <v>8.1500155228349076</v>
      </c>
      <c r="L18" s="355">
        <v>4.5477812709877528</v>
      </c>
      <c r="M18" s="355">
        <v>6.6483855300228782</v>
      </c>
      <c r="N18" s="355">
        <v>4.6148196235352188</v>
      </c>
      <c r="O18" s="355">
        <v>2.7506193202392781</v>
      </c>
      <c r="P18" s="355">
        <v>4.3144732399245367</v>
      </c>
      <c r="Q18" s="355">
        <v>1.5353286447122909</v>
      </c>
      <c r="R18" s="355">
        <v>14.33879465159727</v>
      </c>
      <c r="S18" s="365">
        <v>10.506361148520577</v>
      </c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2:33" s="183" customFormat="1" ht="15" thickBot="1">
      <c r="B19" s="366" t="s">
        <v>177</v>
      </c>
      <c r="C19" s="366"/>
      <c r="D19" s="361">
        <v>1.4892210602000877</v>
      </c>
      <c r="E19" s="362">
        <v>0.9751508566392727</v>
      </c>
      <c r="F19" s="362">
        <v>1.1405002053441553</v>
      </c>
      <c r="G19" s="362">
        <v>2.1248516754249791</v>
      </c>
      <c r="H19" s="362">
        <v>1.4667214992532114</v>
      </c>
      <c r="I19" s="362">
        <v>1.1531608911786844</v>
      </c>
      <c r="J19" s="362">
        <v>0.66828471598804962</v>
      </c>
      <c r="K19" s="362">
        <v>0.26219923393208316</v>
      </c>
      <c r="L19" s="362">
        <v>0.35467316236425339</v>
      </c>
      <c r="M19" s="362">
        <v>0.39053108322638003</v>
      </c>
      <c r="N19" s="362">
        <v>0.47049326269467778</v>
      </c>
      <c r="O19" s="362">
        <v>0.6373073620569597</v>
      </c>
      <c r="P19" s="362">
        <v>1.0920343499416905</v>
      </c>
      <c r="Q19" s="362">
        <v>2.0058732108835438</v>
      </c>
      <c r="R19" s="362">
        <v>2.69408518585738</v>
      </c>
      <c r="S19" s="367">
        <v>2.6207113910034256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2:33" s="183" customFormat="1" ht="8.25" customHeight="1">
      <c r="B20" s="315"/>
      <c r="C20" s="316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</row>
    <row r="21" spans="2:33" s="183" customFormat="1" ht="12" customHeight="1">
      <c r="B21" s="317">
        <v>3</v>
      </c>
      <c r="C21" s="81" t="s">
        <v>341</v>
      </c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</row>
    <row r="22" spans="2:33" s="183" customFormat="1" ht="12" customHeight="1">
      <c r="B22" s="317">
        <v>2</v>
      </c>
      <c r="C22" s="81" t="s">
        <v>342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</row>
    <row r="23" spans="2:33" s="183" customFormat="1" ht="12" customHeight="1">
      <c r="B23" s="317">
        <v>1</v>
      </c>
      <c r="C23" s="81" t="s">
        <v>343</v>
      </c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</row>
    <row r="24" spans="2:33" s="183" customFormat="1" ht="12" customHeight="1">
      <c r="B24" s="319"/>
      <c r="C24" s="81" t="s">
        <v>344</v>
      </c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</row>
    <row r="25" spans="2:33" s="183" customFormat="1" ht="15" customHeight="1">
      <c r="C25" s="322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</row>
    <row r="26" spans="2:33" s="183" customFormat="1" ht="14.25" customHeight="1" thickBot="1">
      <c r="B26" s="581" t="s">
        <v>168</v>
      </c>
      <c r="C26" s="582"/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2"/>
      <c r="Q26" s="582"/>
      <c r="R26" s="346"/>
      <c r="S26" s="346"/>
    </row>
    <row r="27" spans="2:33" s="183" customFormat="1">
      <c r="C27" s="322"/>
    </row>
    <row r="28" spans="2:33" s="183" customFormat="1">
      <c r="C28" s="322"/>
    </row>
    <row r="29" spans="2:33" s="183" customFormat="1" hidden="1">
      <c r="D29" s="183" t="s">
        <v>346</v>
      </c>
    </row>
    <row r="30" spans="2:33" s="183" customFormat="1" hidden="1"/>
    <row r="31" spans="2:33" s="324" customFormat="1" ht="15" hidden="1">
      <c r="C31" s="183"/>
      <c r="D31" s="325">
        <f t="shared" ref="D31:S31" si="0">+D5</f>
        <v>2006</v>
      </c>
      <c r="E31" s="326">
        <f t="shared" si="0"/>
        <v>2007</v>
      </c>
      <c r="F31" s="326">
        <f t="shared" si="0"/>
        <v>2008</v>
      </c>
      <c r="G31" s="326">
        <f t="shared" si="0"/>
        <v>2009</v>
      </c>
      <c r="H31" s="326">
        <f t="shared" si="0"/>
        <v>2010</v>
      </c>
      <c r="I31" s="326">
        <f t="shared" si="0"/>
        <v>2011</v>
      </c>
      <c r="J31" s="326">
        <f t="shared" si="0"/>
        <v>2012</v>
      </c>
      <c r="K31" s="326">
        <f t="shared" si="0"/>
        <v>2013</v>
      </c>
      <c r="L31" s="326">
        <f t="shared" si="0"/>
        <v>2014</v>
      </c>
      <c r="M31" s="326">
        <f t="shared" si="0"/>
        <v>2015</v>
      </c>
      <c r="N31" s="326">
        <f t="shared" si="0"/>
        <v>2016</v>
      </c>
      <c r="O31" s="326">
        <f t="shared" si="0"/>
        <v>2017</v>
      </c>
      <c r="P31" s="326">
        <f t="shared" si="0"/>
        <v>2018</v>
      </c>
      <c r="Q31" s="326">
        <f t="shared" si="0"/>
        <v>2019</v>
      </c>
      <c r="R31" s="326" t="str">
        <f t="shared" si="0"/>
        <v>2020P</v>
      </c>
      <c r="S31" s="327" t="str">
        <f t="shared" si="0"/>
        <v>2021P</v>
      </c>
    </row>
    <row r="32" spans="2:33" s="183" customFormat="1" ht="15" hidden="1">
      <c r="C32" s="328" t="str">
        <f t="shared" ref="C32:C45" si="1">+B6</f>
        <v>MAKROEKONOMINIAI RODIKLIAI, proc. BVP (jei nenurodyta kitaip)</v>
      </c>
      <c r="D32" s="329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30"/>
    </row>
    <row r="33" spans="2:33" s="183" customFormat="1" hidden="1">
      <c r="C33" s="331" t="str">
        <f t="shared" si="1"/>
        <v>Realiojo BVP augimas, proc.</v>
      </c>
      <c r="D33" s="332">
        <v>2</v>
      </c>
      <c r="E33" s="333">
        <v>3</v>
      </c>
      <c r="F33" s="333">
        <v>1</v>
      </c>
      <c r="G33" s="333">
        <v>3</v>
      </c>
      <c r="H33" s="333">
        <v>1</v>
      </c>
      <c r="I33" s="333">
        <v>2</v>
      </c>
      <c r="J33" s="333">
        <v>1</v>
      </c>
      <c r="K33" s="333">
        <v>1</v>
      </c>
      <c r="L33" s="333">
        <v>1</v>
      </c>
      <c r="M33" s="333">
        <v>1</v>
      </c>
      <c r="N33" s="333">
        <v>1</v>
      </c>
      <c r="O33" s="333">
        <v>1</v>
      </c>
      <c r="P33" s="333">
        <v>1</v>
      </c>
      <c r="Q33" s="333">
        <v>1</v>
      </c>
      <c r="R33" s="333">
        <v>2</v>
      </c>
      <c r="S33" s="334">
        <v>1</v>
      </c>
    </row>
    <row r="34" spans="2:33" s="183" customFormat="1" hidden="1">
      <c r="C34" s="335" t="str">
        <f t="shared" si="1"/>
        <v>Nedarbo lygis, proc.</v>
      </c>
      <c r="D34" s="332">
        <v>1</v>
      </c>
      <c r="E34" s="333">
        <v>1</v>
      </c>
      <c r="F34" s="333">
        <v>1</v>
      </c>
      <c r="G34" s="333">
        <v>3</v>
      </c>
      <c r="H34" s="333">
        <v>3</v>
      </c>
      <c r="I34" s="333">
        <v>3</v>
      </c>
      <c r="J34" s="333">
        <v>2</v>
      </c>
      <c r="K34" s="333">
        <v>2</v>
      </c>
      <c r="L34" s="333">
        <v>1</v>
      </c>
      <c r="M34" s="333">
        <v>1</v>
      </c>
      <c r="N34" s="333">
        <v>1</v>
      </c>
      <c r="O34" s="333">
        <v>1</v>
      </c>
      <c r="P34" s="333">
        <v>1</v>
      </c>
      <c r="Q34" s="333">
        <v>1</v>
      </c>
      <c r="R34" s="333">
        <v>1</v>
      </c>
      <c r="S34" s="334">
        <v>1</v>
      </c>
    </row>
    <row r="35" spans="2:33" s="183" customFormat="1" hidden="1">
      <c r="B35"/>
      <c r="C35" s="335" t="str">
        <f t="shared" si="1"/>
        <v>Būsto kainų indeksas, proc.</v>
      </c>
      <c r="D35" s="332"/>
      <c r="E35" s="333">
        <v>3</v>
      </c>
      <c r="F35" s="333">
        <v>1</v>
      </c>
      <c r="G35" s="333">
        <v>3</v>
      </c>
      <c r="H35" s="333">
        <v>2</v>
      </c>
      <c r="I35" s="333">
        <v>1</v>
      </c>
      <c r="J35" s="333">
        <v>1</v>
      </c>
      <c r="K35" s="333">
        <v>1</v>
      </c>
      <c r="L35" s="333">
        <v>1</v>
      </c>
      <c r="M35" s="333">
        <v>1</v>
      </c>
      <c r="N35" s="333">
        <v>1</v>
      </c>
      <c r="O35" s="333">
        <v>1</v>
      </c>
      <c r="P35" s="333">
        <v>1</v>
      </c>
      <c r="Q35" s="333">
        <v>1</v>
      </c>
      <c r="R35" s="333">
        <v>1</v>
      </c>
      <c r="S35" s="334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2:33" s="183" customFormat="1" hidden="1">
      <c r="B36"/>
      <c r="C36" s="335" t="str">
        <f t="shared" si="1"/>
        <v>Realusis efektyvusis valiutų kursas, proc.</v>
      </c>
      <c r="D36" s="332">
        <v>2</v>
      </c>
      <c r="E36" s="333">
        <v>1</v>
      </c>
      <c r="F36" s="333">
        <v>3</v>
      </c>
      <c r="G36" s="333">
        <v>3</v>
      </c>
      <c r="H36" s="333">
        <v>3</v>
      </c>
      <c r="I36" s="333">
        <v>1</v>
      </c>
      <c r="J36" s="333">
        <v>3</v>
      </c>
      <c r="K36" s="333">
        <v>1</v>
      </c>
      <c r="L36" s="333">
        <v>1</v>
      </c>
      <c r="M36" s="333">
        <v>1</v>
      </c>
      <c r="N36" s="333">
        <v>1</v>
      </c>
      <c r="O36" s="333">
        <v>1</v>
      </c>
      <c r="P36" s="333">
        <v>2</v>
      </c>
      <c r="Q36" s="333">
        <v>2</v>
      </c>
      <c r="R36" s="333"/>
      <c r="S36" s="334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2:33" s="183" customFormat="1" hidden="1">
      <c r="B37"/>
      <c r="C37" s="335" t="str">
        <f t="shared" si="1"/>
        <v>Einamosios sąskaitos balansas</v>
      </c>
      <c r="D37" s="332">
        <v>3</v>
      </c>
      <c r="E37" s="333">
        <v>3</v>
      </c>
      <c r="F37" s="333">
        <v>3</v>
      </c>
      <c r="G37" s="333">
        <v>1</v>
      </c>
      <c r="H37" s="333">
        <v>1</v>
      </c>
      <c r="I37" s="333">
        <v>2</v>
      </c>
      <c r="J37" s="333">
        <v>2</v>
      </c>
      <c r="K37" s="333">
        <v>1</v>
      </c>
      <c r="L37" s="333">
        <v>2</v>
      </c>
      <c r="M37" s="333">
        <v>2</v>
      </c>
      <c r="N37" s="333">
        <v>1</v>
      </c>
      <c r="O37" s="333">
        <v>1</v>
      </c>
      <c r="P37" s="333">
        <v>1</v>
      </c>
      <c r="Q37" s="333">
        <v>1</v>
      </c>
      <c r="R37" s="333">
        <v>3</v>
      </c>
      <c r="S37" s="334">
        <v>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2:33" s="183" customFormat="1" hidden="1">
      <c r="B38"/>
      <c r="C38" s="335" t="str">
        <f t="shared" si="1"/>
        <v>Bendroji skola užsieniui</v>
      </c>
      <c r="D38" s="332">
        <v>1</v>
      </c>
      <c r="E38" s="333">
        <v>1</v>
      </c>
      <c r="F38" s="333">
        <v>1</v>
      </c>
      <c r="G38" s="333">
        <v>3</v>
      </c>
      <c r="H38" s="333">
        <v>3</v>
      </c>
      <c r="I38" s="333">
        <v>2</v>
      </c>
      <c r="J38" s="333">
        <v>1</v>
      </c>
      <c r="K38" s="333">
        <v>1</v>
      </c>
      <c r="L38" s="333">
        <v>1</v>
      </c>
      <c r="M38" s="333">
        <v>1</v>
      </c>
      <c r="N38" s="333">
        <v>3</v>
      </c>
      <c r="O38" s="333">
        <v>2</v>
      </c>
      <c r="P38" s="333">
        <v>1</v>
      </c>
      <c r="Q38" s="333">
        <v>1</v>
      </c>
      <c r="R38" s="333">
        <v>1</v>
      </c>
      <c r="S38" s="334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2:33" s="183" customFormat="1" hidden="1">
      <c r="B39"/>
      <c r="C39" s="336" t="str">
        <f t="shared" si="1"/>
        <v xml:space="preserve">Privačiojo sektoriaus kredito srautai </v>
      </c>
      <c r="D39" s="332">
        <v>3</v>
      </c>
      <c r="E39" s="333">
        <v>3</v>
      </c>
      <c r="F39" s="333">
        <v>2</v>
      </c>
      <c r="G39" s="333">
        <v>3</v>
      </c>
      <c r="H39" s="333">
        <v>3</v>
      </c>
      <c r="I39" s="333">
        <v>2</v>
      </c>
      <c r="J39" s="333">
        <v>1</v>
      </c>
      <c r="K39" s="333">
        <v>1</v>
      </c>
      <c r="L39" s="333">
        <v>1</v>
      </c>
      <c r="M39" s="333">
        <v>1</v>
      </c>
      <c r="N39" s="333">
        <v>1</v>
      </c>
      <c r="O39" s="333">
        <v>1</v>
      </c>
      <c r="P39" s="333">
        <v>1</v>
      </c>
      <c r="Q39" s="333">
        <v>1</v>
      </c>
      <c r="R39" s="333"/>
      <c r="S39" s="334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2:33" s="183" customFormat="1" ht="15" hidden="1">
      <c r="B40"/>
      <c r="C40" s="328" t="str">
        <f t="shared" si="1"/>
        <v>FISKALINIAI RODIKLIAI, proc. BVP</v>
      </c>
      <c r="D40" s="337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9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2:33" s="183" customFormat="1" hidden="1">
      <c r="B41"/>
      <c r="C41" s="331" t="str">
        <f t="shared" si="1"/>
        <v>VS balansas</v>
      </c>
      <c r="D41" s="332">
        <v>3</v>
      </c>
      <c r="E41" s="333">
        <v>3</v>
      </c>
      <c r="F41" s="333">
        <v>3</v>
      </c>
      <c r="G41" s="333">
        <v>3</v>
      </c>
      <c r="H41" s="333">
        <v>3</v>
      </c>
      <c r="I41" s="333">
        <v>3</v>
      </c>
      <c r="J41" s="333">
        <v>3</v>
      </c>
      <c r="K41" s="333">
        <v>2</v>
      </c>
      <c r="L41" s="333">
        <v>3</v>
      </c>
      <c r="M41" s="333">
        <v>3</v>
      </c>
      <c r="N41" s="333">
        <v>1</v>
      </c>
      <c r="O41" s="333">
        <v>1</v>
      </c>
      <c r="P41" s="333">
        <v>1</v>
      </c>
      <c r="Q41" s="333">
        <v>1</v>
      </c>
      <c r="R41" s="333">
        <v>3</v>
      </c>
      <c r="S41" s="334">
        <v>3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2:33" s="183" customFormat="1" hidden="1">
      <c r="B42"/>
      <c r="C42" s="335" t="str">
        <f t="shared" si="1"/>
        <v>Struktūrinis VS balansas</v>
      </c>
      <c r="D42" s="332">
        <v>3</v>
      </c>
      <c r="E42" s="333">
        <v>3</v>
      </c>
      <c r="F42" s="333">
        <v>3</v>
      </c>
      <c r="G42" s="333">
        <v>3</v>
      </c>
      <c r="H42" s="333">
        <v>3</v>
      </c>
      <c r="I42" s="333">
        <v>3</v>
      </c>
      <c r="J42" s="333">
        <v>3</v>
      </c>
      <c r="K42" s="333">
        <v>3</v>
      </c>
      <c r="L42" s="333">
        <v>3</v>
      </c>
      <c r="M42" s="333">
        <v>2</v>
      </c>
      <c r="N42" s="333">
        <v>2</v>
      </c>
      <c r="O42" s="333">
        <v>2</v>
      </c>
      <c r="P42" s="333">
        <v>2</v>
      </c>
      <c r="Q42" s="333">
        <v>3</v>
      </c>
      <c r="R42" s="333">
        <v>3</v>
      </c>
      <c r="S42" s="334">
        <v>3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2:33" s="183" customFormat="1" hidden="1">
      <c r="B43"/>
      <c r="C43" s="335" t="str">
        <f t="shared" si="1"/>
        <v>VS skola</v>
      </c>
      <c r="D43" s="332">
        <v>1</v>
      </c>
      <c r="E43" s="333">
        <v>1</v>
      </c>
      <c r="F43" s="333">
        <v>1</v>
      </c>
      <c r="G43" s="333">
        <v>1</v>
      </c>
      <c r="H43" s="333">
        <v>1</v>
      </c>
      <c r="I43" s="333">
        <v>1</v>
      </c>
      <c r="J43" s="333">
        <v>1</v>
      </c>
      <c r="K43" s="333">
        <v>1</v>
      </c>
      <c r="L43" s="333">
        <v>2</v>
      </c>
      <c r="M43" s="333">
        <v>2</v>
      </c>
      <c r="N43" s="333">
        <v>1</v>
      </c>
      <c r="O43" s="333">
        <v>1</v>
      </c>
      <c r="P43" s="333">
        <v>1</v>
      </c>
      <c r="Q43" s="333">
        <v>1</v>
      </c>
      <c r="R43" s="333">
        <v>3</v>
      </c>
      <c r="S43" s="334">
        <v>3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2:33" s="183" customFormat="1" hidden="1">
      <c r="B44"/>
      <c r="C44" s="335" t="str">
        <f t="shared" si="1"/>
        <v>Finansavimo skolintomis lėšomis poreikis</v>
      </c>
      <c r="D44" s="332">
        <v>1</v>
      </c>
      <c r="E44" s="333">
        <v>1</v>
      </c>
      <c r="F44" s="333">
        <v>1</v>
      </c>
      <c r="G44" s="333">
        <v>3</v>
      </c>
      <c r="H44" s="333">
        <v>2</v>
      </c>
      <c r="I44" s="333">
        <v>2</v>
      </c>
      <c r="J44" s="333">
        <v>1</v>
      </c>
      <c r="K44" s="333">
        <v>1</v>
      </c>
      <c r="L44" s="333">
        <v>1</v>
      </c>
      <c r="M44" s="333">
        <v>1</v>
      </c>
      <c r="N44" s="333">
        <v>1</v>
      </c>
      <c r="O44" s="333">
        <v>1</v>
      </c>
      <c r="P44" s="333">
        <v>1</v>
      </c>
      <c r="Q44" s="333">
        <v>1</v>
      </c>
      <c r="R44" s="333">
        <v>3</v>
      </c>
      <c r="S44" s="334">
        <v>2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2:33" s="183" customFormat="1" hidden="1">
      <c r="B45"/>
      <c r="C45" s="336" t="str">
        <f t="shared" si="1"/>
        <v>Fiskaliniai rezervai</v>
      </c>
      <c r="D45" s="340">
        <v>3</v>
      </c>
      <c r="E45" s="341">
        <v>3</v>
      </c>
      <c r="F45" s="341">
        <v>3</v>
      </c>
      <c r="G45" s="341">
        <v>3</v>
      </c>
      <c r="H45" s="341">
        <v>3</v>
      </c>
      <c r="I45" s="341">
        <v>3</v>
      </c>
      <c r="J45" s="341">
        <v>3</v>
      </c>
      <c r="K45" s="341">
        <v>3</v>
      </c>
      <c r="L45" s="341">
        <v>3</v>
      </c>
      <c r="M45" s="341">
        <v>3</v>
      </c>
      <c r="N45" s="341">
        <v>3</v>
      </c>
      <c r="O45" s="341">
        <v>3</v>
      </c>
      <c r="P45" s="341">
        <v>3</v>
      </c>
      <c r="Q45" s="341">
        <v>3</v>
      </c>
      <c r="R45" s="341">
        <v>3</v>
      </c>
      <c r="S45" s="342">
        <v>3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2:33" s="183" customFormat="1" ht="15" hidden="1">
      <c r="B46"/>
      <c r="C46" s="324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2:33" s="183" customFormat="1" hidden="1">
      <c r="B47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2:33" s="183" customFormat="1" hidden="1">
      <c r="B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2:33" s="183" customFormat="1" hidden="1">
      <c r="B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2:33" s="183" customFormat="1" hidden="1">
      <c r="B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2:33" s="183" customFormat="1" hidden="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2:33" s="183" customFormat="1" hidden="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2:33" s="183" customFormat="1" hidden="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2:33" s="183" customFormat="1" hidden="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2:33" s="183" customFormat="1" hidden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2:33" s="183" customFormat="1" hidden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2:33" s="183" customFormat="1" hidden="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2:33" s="183" customFormat="1" hidden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2:33" s="183" customFormat="1" hidden="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2:33" s="183" customFormat="1" hidden="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2:33" s="183" customFormat="1" hidden="1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2:33" s="183" customFormat="1" hidden="1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2:33" s="183" customFormat="1" hidden="1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2:33" s="183" customFormat="1" hidden="1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2:33" s="183" customFormat="1" hidden="1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2:33" s="183" customFormat="1" hidden="1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2:33" s="183" customFormat="1" hidden="1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2:33" s="183" customFormat="1" hidden="1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s="183" customFormat="1" hidden="1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2:33" s="183" customFormat="1" hidden="1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2:33" s="183" customFormat="1" hidden="1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2:33" s="183" customFormat="1" hidden="1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2:33" s="183" customFormat="1" hidden="1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2:33" s="183" customFormat="1" hidden="1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2:33" s="183" customFormat="1" hidden="1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2:33" s="183" customFormat="1" hidden="1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2:33" s="183" customFormat="1" hidden="1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2:33" s="183" customFormat="1" hidden="1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2:33" s="183" customFormat="1" hidden="1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2:33" s="183" customFormat="1" hidden="1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2:33" s="183" customFormat="1" hidden="1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2:33" s="183" customFormat="1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</sheetData>
  <mergeCells count="9">
    <mergeCell ref="B6:S6"/>
    <mergeCell ref="B14:S14"/>
    <mergeCell ref="B26:Q26"/>
    <mergeCell ref="B3:D3"/>
    <mergeCell ref="F4:H4"/>
    <mergeCell ref="I4:K4"/>
    <mergeCell ref="L4:N4"/>
    <mergeCell ref="O4:Q4"/>
    <mergeCell ref="B5:C5"/>
  </mergeCells>
  <conditionalFormatting sqref="D33:S45">
    <cfRule type="containsText" dxfId="29" priority="28" operator="containsText" text="1">
      <formula>NOT(ISERROR(SEARCH("1",D33)))</formula>
    </cfRule>
    <cfRule type="containsText" dxfId="28" priority="29" operator="containsText" text="2">
      <formula>NOT(ISERROR(SEARCH("2",D33)))</formula>
    </cfRule>
    <cfRule type="containsText" dxfId="27" priority="30" operator="containsText" text="3">
      <formula>NOT(ISERROR(SEARCH("3",D33)))</formula>
    </cfRule>
  </conditionalFormatting>
  <conditionalFormatting sqref="S13">
    <cfRule type="expression" dxfId="26" priority="25">
      <formula>S39=3</formula>
    </cfRule>
    <cfRule type="expression" dxfId="25" priority="26">
      <formula>S39=2</formula>
    </cfRule>
    <cfRule type="expression" dxfId="24" priority="27">
      <formula>S39=1</formula>
    </cfRule>
  </conditionalFormatting>
  <conditionalFormatting sqref="B21:B23">
    <cfRule type="cellIs" dxfId="23" priority="22" operator="equal">
      <formula>1</formula>
    </cfRule>
    <cfRule type="cellIs" dxfId="22" priority="23" operator="equal">
      <formula>2</formula>
    </cfRule>
    <cfRule type="cellIs" dxfId="21" priority="24" operator="equal">
      <formula>3</formula>
    </cfRule>
  </conditionalFormatting>
  <conditionalFormatting sqref="D7">
    <cfRule type="expression" dxfId="20" priority="19">
      <formula>D33=3</formula>
    </cfRule>
    <cfRule type="expression" dxfId="19" priority="20">
      <formula>D33=2</formula>
    </cfRule>
    <cfRule type="expression" dxfId="18" priority="21">
      <formula>D33=1</formula>
    </cfRule>
  </conditionalFormatting>
  <conditionalFormatting sqref="E7:S7">
    <cfRule type="expression" dxfId="17" priority="16">
      <formula>E33=3</formula>
    </cfRule>
    <cfRule type="expression" dxfId="16" priority="17">
      <formula>E33=2</formula>
    </cfRule>
    <cfRule type="expression" dxfId="15" priority="18">
      <formula>E33=1</formula>
    </cfRule>
  </conditionalFormatting>
  <conditionalFormatting sqref="D8:D13">
    <cfRule type="expression" dxfId="14" priority="13">
      <formula>D34=3</formula>
    </cfRule>
    <cfRule type="expression" dxfId="13" priority="14">
      <formula>D34=2</formula>
    </cfRule>
    <cfRule type="expression" dxfId="12" priority="15">
      <formula>D34=1</formula>
    </cfRule>
  </conditionalFormatting>
  <conditionalFormatting sqref="E8:S13">
    <cfRule type="expression" dxfId="11" priority="10">
      <formula>E34=3</formula>
    </cfRule>
    <cfRule type="expression" dxfId="10" priority="11">
      <formula>E34=2</formula>
    </cfRule>
    <cfRule type="expression" dxfId="9" priority="12">
      <formula>E34=1</formula>
    </cfRule>
  </conditionalFormatting>
  <conditionalFormatting sqref="D15:D19">
    <cfRule type="expression" dxfId="8" priority="7">
      <formula>D41=3</formula>
    </cfRule>
    <cfRule type="expression" dxfId="7" priority="8">
      <formula>D41=2</formula>
    </cfRule>
    <cfRule type="expression" dxfId="6" priority="9">
      <formula>D41=1</formula>
    </cfRule>
  </conditionalFormatting>
  <conditionalFormatting sqref="E15:S19">
    <cfRule type="expression" dxfId="5" priority="4">
      <formula>E41=3</formula>
    </cfRule>
    <cfRule type="expression" dxfId="4" priority="5">
      <formula>E41=2</formula>
    </cfRule>
    <cfRule type="expression" dxfId="3" priority="6">
      <formula>E41=1</formula>
    </cfRule>
  </conditionalFormatting>
  <conditionalFormatting sqref="S15:S18">
    <cfRule type="expression" dxfId="2" priority="1">
      <formula>S41=3</formula>
    </cfRule>
    <cfRule type="expression" dxfId="1" priority="2">
      <formula>S41=2</formula>
    </cfRule>
    <cfRule type="expression" dxfId="0" priority="3">
      <formula>S41=1</formula>
    </cfRule>
  </conditionalFormatting>
  <hyperlinks>
    <hyperlink ref="A1" location="Turinys!A1" display="↖ atgal į turinį" xr:uid="{F9B13CA7-3A84-4F79-9452-974273E81E28}"/>
  </hyperlinks>
  <pageMargins left="0.25" right="0.25" top="0.25" bottom="0.25" header="0.3" footer="0.3"/>
  <pageSetup paperSize="9" scale="42" fitToHeight="0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E74C-0009-4285-A28B-EF92B2CEAA32}">
  <sheetPr>
    <tabColor theme="0" tint="-0.249977111117893"/>
  </sheetPr>
  <dimension ref="A1:E21"/>
  <sheetViews>
    <sheetView showGridLines="0" showRowColHeaders="0" workbookViewId="0"/>
  </sheetViews>
  <sheetFormatPr defaultRowHeight="14.25"/>
  <cols>
    <col min="3" max="3" width="41.75" customWidth="1"/>
  </cols>
  <sheetData>
    <row r="1" spans="1:5">
      <c r="A1" s="413" t="s">
        <v>0</v>
      </c>
    </row>
    <row r="2" spans="1:5" ht="15" thickBot="1">
      <c r="A2" s="161"/>
    </row>
    <row r="3" spans="1:5" ht="15">
      <c r="B3" s="588" t="s">
        <v>376</v>
      </c>
      <c r="C3" s="588"/>
      <c r="D3" s="589"/>
      <c r="E3" s="589"/>
    </row>
    <row r="4" spans="1:5">
      <c r="B4" s="507"/>
      <c r="C4" s="507"/>
      <c r="D4" s="508"/>
      <c r="E4" s="508"/>
    </row>
    <row r="5" spans="1:5">
      <c r="B5" s="509" t="s">
        <v>223</v>
      </c>
      <c r="C5" s="510" t="s">
        <v>31</v>
      </c>
      <c r="D5" s="510">
        <v>2020</v>
      </c>
      <c r="E5" s="511">
        <v>2021</v>
      </c>
    </row>
    <row r="6" spans="1:5">
      <c r="B6" s="512" t="s">
        <v>32</v>
      </c>
      <c r="C6" s="223" t="s">
        <v>377</v>
      </c>
      <c r="D6" s="517">
        <v>-0.57481722200548591</v>
      </c>
      <c r="E6" s="517">
        <v>-0.35139729294006999</v>
      </c>
    </row>
    <row r="7" spans="1:5">
      <c r="B7" s="114" t="s">
        <v>33</v>
      </c>
      <c r="C7" s="213" t="s">
        <v>378</v>
      </c>
      <c r="D7" s="518">
        <v>0.13977532574859441</v>
      </c>
      <c r="E7" s="518">
        <v>-0.1573740465312462</v>
      </c>
    </row>
    <row r="8" spans="1:5">
      <c r="B8" s="114" t="s">
        <v>35</v>
      </c>
      <c r="C8" s="213" t="s">
        <v>379</v>
      </c>
      <c r="D8" s="518">
        <v>-5.633208775653762E-2</v>
      </c>
      <c r="E8" s="518">
        <v>-3.4436934708126858E-2</v>
      </c>
    </row>
    <row r="9" spans="1:5">
      <c r="B9" s="114" t="s">
        <v>36</v>
      </c>
      <c r="C9" s="213" t="s">
        <v>380</v>
      </c>
      <c r="D9" s="518">
        <v>9.8000000000000004E-2</v>
      </c>
      <c r="E9" s="518">
        <v>9.8000000000000004E-2</v>
      </c>
    </row>
    <row r="10" spans="1:5">
      <c r="B10" s="114" t="s">
        <v>37</v>
      </c>
      <c r="C10" s="213" t="s">
        <v>34</v>
      </c>
      <c r="D10" s="518">
        <v>0</v>
      </c>
      <c r="E10" s="518">
        <v>0</v>
      </c>
    </row>
    <row r="11" spans="1:5">
      <c r="B11" s="513" t="s">
        <v>39</v>
      </c>
      <c r="C11" s="214" t="s">
        <v>381</v>
      </c>
      <c r="D11" s="519">
        <v>0.19610741350513203</v>
      </c>
      <c r="E11" s="519">
        <v>-0.12293711182311934</v>
      </c>
    </row>
    <row r="12" spans="1:5">
      <c r="B12" s="114"/>
      <c r="C12" s="213"/>
      <c r="D12" s="518"/>
      <c r="E12" s="518"/>
    </row>
    <row r="13" spans="1:5">
      <c r="B13" s="509" t="s">
        <v>223</v>
      </c>
      <c r="C13" s="510" t="s">
        <v>31</v>
      </c>
      <c r="D13" s="520">
        <v>2020</v>
      </c>
      <c r="E13" s="521">
        <v>2021</v>
      </c>
    </row>
    <row r="14" spans="1:5">
      <c r="B14" s="512" t="s">
        <v>32</v>
      </c>
      <c r="C14" s="223" t="s">
        <v>377</v>
      </c>
      <c r="D14" s="517">
        <v>-0.57481722200548591</v>
      </c>
      <c r="E14" s="517">
        <v>-0.35139729294006999</v>
      </c>
    </row>
    <row r="15" spans="1:5">
      <c r="B15" s="114" t="s">
        <v>33</v>
      </c>
      <c r="C15" s="213" t="s">
        <v>382</v>
      </c>
      <c r="D15" s="518">
        <v>-0.41271833981039052</v>
      </c>
      <c r="E15" s="518">
        <v>0</v>
      </c>
    </row>
    <row r="16" spans="1:5">
      <c r="B16" s="114" t="s">
        <v>35</v>
      </c>
      <c r="C16" s="213" t="s">
        <v>383</v>
      </c>
      <c r="D16" s="518">
        <v>-2.7016409434257836E-2</v>
      </c>
      <c r="E16" s="518">
        <v>-1.651567276818329E-2</v>
      </c>
    </row>
    <row r="17" spans="2:5">
      <c r="B17" s="114" t="s">
        <v>36</v>
      </c>
      <c r="C17" s="213" t="s">
        <v>384</v>
      </c>
      <c r="D17" s="518">
        <v>4.7E-2</v>
      </c>
      <c r="E17" s="518">
        <v>4.7E-2</v>
      </c>
    </row>
    <row r="18" spans="2:5">
      <c r="B18" s="114" t="s">
        <v>37</v>
      </c>
      <c r="C18" s="213" t="s">
        <v>34</v>
      </c>
      <c r="D18" s="518">
        <v>0</v>
      </c>
      <c r="E18" s="518">
        <v>0</v>
      </c>
    </row>
    <row r="19" spans="2:5">
      <c r="B19" s="513" t="s">
        <v>39</v>
      </c>
      <c r="C19" s="214" t="s">
        <v>385</v>
      </c>
      <c r="D19" s="519">
        <v>-0.38570193037613271</v>
      </c>
      <c r="E19" s="519">
        <v>1.651567276818329E-2</v>
      </c>
    </row>
    <row r="20" spans="2:5">
      <c r="B20" s="414"/>
      <c r="C20" s="514"/>
      <c r="D20" s="515"/>
      <c r="E20" s="515"/>
    </row>
    <row r="21" spans="2:5" ht="15" thickBot="1">
      <c r="B21" s="539" t="s">
        <v>179</v>
      </c>
      <c r="C21" s="539"/>
      <c r="D21" s="539"/>
      <c r="E21" s="539"/>
    </row>
  </sheetData>
  <mergeCells count="2">
    <mergeCell ref="B3:E3"/>
    <mergeCell ref="B21:E21"/>
  </mergeCells>
  <hyperlinks>
    <hyperlink ref="A1" location="Turinys!A1" display="↖ atgal į turinį" xr:uid="{55F83F12-6FC5-4891-B799-BBD5B13CE881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1EC3-0A7D-4333-86DC-0D00F9A39C72}">
  <sheetPr>
    <tabColor rgb="FF47ABD9"/>
  </sheetPr>
  <dimension ref="A1:Y26"/>
  <sheetViews>
    <sheetView showGridLines="0" showRowColHeaders="0" topLeftCell="A7" workbookViewId="0"/>
  </sheetViews>
  <sheetFormatPr defaultRowHeight="12.75"/>
  <cols>
    <col min="1" max="1" width="9" style="48"/>
    <col min="2" max="2" width="61.5" style="48" customWidth="1"/>
    <col min="3" max="3" width="9" style="48"/>
    <col min="4" max="4" width="32.5" style="48" bestFit="1" customWidth="1"/>
    <col min="5" max="5" width="7.75" style="48" customWidth="1"/>
    <col min="6" max="6" width="11.75" style="48" customWidth="1"/>
    <col min="7" max="7" width="9" style="48"/>
    <col min="8" max="8" width="14.5" style="48" customWidth="1"/>
    <col min="9" max="16384" width="9" style="48"/>
  </cols>
  <sheetData>
    <row r="1" spans="1:25" ht="14.25">
      <c r="A1" s="37" t="s">
        <v>0</v>
      </c>
    </row>
    <row r="2" spans="1:25" ht="13.5" thickBot="1"/>
    <row r="3" spans="1:25" s="106" customFormat="1" ht="25.5" customHeight="1">
      <c r="B3" s="78" t="s">
        <v>298</v>
      </c>
      <c r="D3" s="168"/>
      <c r="E3" s="169">
        <v>2020</v>
      </c>
      <c r="F3" s="107"/>
      <c r="G3" s="107"/>
      <c r="H3" s="107"/>
    </row>
    <row r="4" spans="1:25" ht="14.25">
      <c r="D4" s="170" t="s">
        <v>267</v>
      </c>
      <c r="E4" s="296">
        <v>-0.1</v>
      </c>
      <c r="F4" s="103"/>
      <c r="G4" s="103"/>
      <c r="H4" s="103"/>
    </row>
    <row r="5" spans="1:25" ht="14.25" customHeight="1">
      <c r="D5" s="170" t="s">
        <v>268</v>
      </c>
      <c r="E5" s="296">
        <v>-0.1</v>
      </c>
      <c r="F5" s="103"/>
      <c r="G5" s="103"/>
      <c r="H5" s="103"/>
    </row>
    <row r="6" spans="1:25" ht="14.25" customHeight="1">
      <c r="D6" s="170" t="s">
        <v>269</v>
      </c>
      <c r="E6" s="296">
        <v>-8.6999999999999993</v>
      </c>
      <c r="F6" s="103"/>
      <c r="G6" s="103"/>
      <c r="H6" s="103"/>
    </row>
    <row r="7" spans="1:25" ht="14.25">
      <c r="D7" s="170"/>
      <c r="E7" s="296"/>
      <c r="F7" s="103"/>
      <c r="G7" s="103"/>
      <c r="H7" s="103"/>
    </row>
    <row r="8" spans="1:25" ht="14.25">
      <c r="D8" s="171" t="s">
        <v>270</v>
      </c>
      <c r="E8" s="297">
        <v>-8.9</v>
      </c>
      <c r="F8" s="103"/>
      <c r="G8" s="103"/>
      <c r="H8" s="103"/>
    </row>
    <row r="9" spans="1:25">
      <c r="F9" s="103"/>
      <c r="G9" s="103"/>
      <c r="H9" s="103"/>
    </row>
    <row r="10" spans="1:25">
      <c r="D10" s="104"/>
      <c r="E10" s="103"/>
      <c r="F10" s="103"/>
      <c r="G10" s="103"/>
      <c r="H10" s="103"/>
    </row>
    <row r="11" spans="1:25">
      <c r="D11" s="104"/>
      <c r="E11" s="103"/>
      <c r="F11" s="103"/>
      <c r="G11" s="103"/>
      <c r="H11" s="103"/>
    </row>
    <row r="12" spans="1:25">
      <c r="D12" s="104"/>
      <c r="E12" s="103"/>
      <c r="F12" s="103"/>
      <c r="G12" s="103"/>
      <c r="H12" s="103"/>
      <c r="Y12" s="49"/>
    </row>
    <row r="26" spans="2:2" ht="14.25" thickBot="1">
      <c r="B26" s="162" t="s">
        <v>168</v>
      </c>
    </row>
  </sheetData>
  <hyperlinks>
    <hyperlink ref="A1" location="Turinys!A1" display="↖ atgal į turinį" xr:uid="{6BEC71A8-431E-427C-ACA4-5195EC29E05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7ABD9"/>
  </sheetPr>
  <dimension ref="A1:AF31"/>
  <sheetViews>
    <sheetView showGridLines="0" showRowColHeaders="0" zoomScaleNormal="100" workbookViewId="0"/>
  </sheetViews>
  <sheetFormatPr defaultRowHeight="12.75"/>
  <cols>
    <col min="1" max="1" width="9" style="48" customWidth="1"/>
    <col min="2" max="2" width="79.25" style="48" customWidth="1"/>
    <col min="3" max="4" width="9" style="48"/>
    <col min="5" max="5" width="12" style="48" customWidth="1"/>
    <col min="6" max="6" width="8.25" style="48" customWidth="1"/>
    <col min="7" max="7" width="7.625" style="48" customWidth="1"/>
    <col min="8" max="9" width="8.375" style="48" customWidth="1"/>
    <col min="10" max="10" width="14" style="48" customWidth="1"/>
    <col min="11" max="11" width="12.5" style="48" hidden="1" customWidth="1"/>
    <col min="12" max="12" width="16" style="48" hidden="1" customWidth="1"/>
    <col min="13" max="13" width="11.75" style="48" hidden="1" customWidth="1"/>
    <col min="14" max="14" width="9" style="48"/>
    <col min="15" max="15" width="14.5" style="48" hidden="1" customWidth="1"/>
    <col min="16" max="16" width="10.125" style="48" customWidth="1"/>
    <col min="17" max="16384" width="9" style="48"/>
  </cols>
  <sheetData>
    <row r="1" spans="1:32" ht="14.25">
      <c r="A1" s="37" t="s">
        <v>0</v>
      </c>
    </row>
    <row r="2" spans="1:32" ht="13.5" thickBot="1"/>
    <row r="3" spans="1:32" ht="39.75" customHeight="1">
      <c r="B3" s="105" t="s">
        <v>299</v>
      </c>
      <c r="D3" s="23"/>
      <c r="E3" s="51" t="s">
        <v>117</v>
      </c>
      <c r="F3" s="51" t="s">
        <v>118</v>
      </c>
      <c r="G3" s="51" t="s">
        <v>119</v>
      </c>
      <c r="H3" s="51" t="s">
        <v>120</v>
      </c>
      <c r="I3" s="51" t="s">
        <v>28</v>
      </c>
      <c r="J3" s="51" t="s">
        <v>121</v>
      </c>
      <c r="K3" s="51" t="s">
        <v>122</v>
      </c>
      <c r="L3" s="51" t="s">
        <v>123</v>
      </c>
      <c r="M3" s="51" t="s">
        <v>124</v>
      </c>
      <c r="N3" s="51" t="s">
        <v>125</v>
      </c>
      <c r="O3" s="51" t="s">
        <v>126</v>
      </c>
      <c r="P3" s="295" t="s">
        <v>324</v>
      </c>
    </row>
    <row r="4" spans="1:32">
      <c r="D4" s="27" t="s">
        <v>127</v>
      </c>
      <c r="E4" s="77">
        <v>5.2629999999999999</v>
      </c>
      <c r="F4" s="77">
        <v>3.0739999999999998</v>
      </c>
      <c r="G4" s="77">
        <v>1.0309999999999999</v>
      </c>
      <c r="H4" s="77">
        <v>0.34100000000000003</v>
      </c>
      <c r="I4" s="77">
        <v>0.10100000000000001</v>
      </c>
      <c r="J4" s="77">
        <v>0</v>
      </c>
      <c r="K4" s="77">
        <v>3.4000000000000002E-2</v>
      </c>
      <c r="L4" s="77">
        <v>5.3999999999999999E-2</v>
      </c>
      <c r="M4" s="77">
        <v>-8.7140000000000004</v>
      </c>
      <c r="N4" s="77">
        <v>1.399</v>
      </c>
      <c r="O4" s="77">
        <v>0.36</v>
      </c>
      <c r="P4" s="298">
        <f>7.583+L4+O4+M4+K4</f>
        <v>-0.68299999999999961</v>
      </c>
    </row>
    <row r="5" spans="1:32">
      <c r="D5" s="27" t="s">
        <v>128</v>
      </c>
      <c r="E5" s="77">
        <v>17.649999999999999</v>
      </c>
      <c r="F5" s="77">
        <v>14.393000000000001</v>
      </c>
      <c r="G5" s="77">
        <v>1.3640000000000001</v>
      </c>
      <c r="H5" s="77">
        <v>3.4220000000000002</v>
      </c>
      <c r="I5" s="77">
        <v>1.046</v>
      </c>
      <c r="J5" s="77">
        <v>4.0000000000000001E-3</v>
      </c>
      <c r="K5" s="77">
        <v>5.6040000000000001</v>
      </c>
      <c r="L5" s="77">
        <v>-2.9000000000000001E-2</v>
      </c>
      <c r="M5" s="77">
        <v>-17.673999999999999</v>
      </c>
      <c r="N5" s="77">
        <v>1.0940000000000001</v>
      </c>
      <c r="O5" s="77">
        <v>1.9079999999999999</v>
      </c>
      <c r="P5" s="298">
        <f>6.518+L5+O5+M5+K5</f>
        <v>-3.6729999999999992</v>
      </c>
    </row>
    <row r="6" spans="1:32">
      <c r="D6" s="27" t="s">
        <v>129</v>
      </c>
      <c r="E6" s="77">
        <v>-77.902000000000001</v>
      </c>
      <c r="F6" s="77">
        <v>4.9800000000000004</v>
      </c>
      <c r="G6" s="77">
        <v>-20.844000000000001</v>
      </c>
      <c r="H6" s="77">
        <v>-67.661000000000001</v>
      </c>
      <c r="I6" s="77">
        <v>3.2280000000000002</v>
      </c>
      <c r="J6" s="77">
        <v>5.5E-2</v>
      </c>
      <c r="K6" s="77">
        <v>5.8339999999999996</v>
      </c>
      <c r="L6" s="77">
        <v>1.024</v>
      </c>
      <c r="M6" s="77">
        <v>-24.341000000000001</v>
      </c>
      <c r="N6" s="77">
        <v>0.93400000000000005</v>
      </c>
      <c r="O6" s="77">
        <v>3.379</v>
      </c>
      <c r="P6" s="298">
        <f>15.51+L6+O6+M6+K6</f>
        <v>1.4059999999999988</v>
      </c>
    </row>
    <row r="7" spans="1:32">
      <c r="D7" s="27" t="s">
        <v>130</v>
      </c>
      <c r="E7" s="77">
        <v>-305.90699999999998</v>
      </c>
      <c r="F7" s="77">
        <v>-32.850999999999999</v>
      </c>
      <c r="G7" s="77">
        <v>-25.31</v>
      </c>
      <c r="H7" s="77">
        <v>-228.47900000000001</v>
      </c>
      <c r="I7" s="77">
        <v>-2.54</v>
      </c>
      <c r="J7" s="77">
        <v>1.3979999999999999</v>
      </c>
      <c r="K7" s="77">
        <v>5.8860000000000001</v>
      </c>
      <c r="L7" s="77">
        <v>2.492</v>
      </c>
      <c r="M7" s="77">
        <v>-21.016999999999999</v>
      </c>
      <c r="N7" s="77">
        <f>0.446</f>
        <v>0.44600000000000001</v>
      </c>
      <c r="O7" s="77">
        <v>2.4710000000000001</v>
      </c>
      <c r="P7" s="298">
        <f>-7.51100000000002+L7+O7+M7+K7</f>
        <v>-17.67900000000002</v>
      </c>
    </row>
    <row r="8" spans="1:32">
      <c r="D8" s="27" t="s">
        <v>131</v>
      </c>
      <c r="E8" s="77">
        <v>-559.33100000000002</v>
      </c>
      <c r="F8" s="77">
        <v>-55.506</v>
      </c>
      <c r="G8" s="77">
        <v>-31.472999999999999</v>
      </c>
      <c r="H8" s="77">
        <v>-370.21199999999999</v>
      </c>
      <c r="I8" s="77">
        <v>-29.725000000000001</v>
      </c>
      <c r="J8" s="77">
        <v>-57.265999999999998</v>
      </c>
      <c r="K8" s="77">
        <v>6.05</v>
      </c>
      <c r="L8" s="77">
        <v>3.206</v>
      </c>
      <c r="M8" s="77">
        <v>-8.2840000000000007</v>
      </c>
      <c r="N8" s="77">
        <v>-2.1219999999999999</v>
      </c>
      <c r="O8" s="77">
        <v>0.93600000000000005</v>
      </c>
      <c r="P8" s="298">
        <f>-14.9350000000001+L8+O8+M8+K8</f>
        <v>-13.0270000000001</v>
      </c>
    </row>
    <row r="9" spans="1:32">
      <c r="D9" s="27" t="s">
        <v>132</v>
      </c>
      <c r="E9" s="77">
        <v>-718.07799999999997</v>
      </c>
      <c r="F9" s="77">
        <v>-36.412999999999997</v>
      </c>
      <c r="G9" s="77">
        <v>-75.147000000000006</v>
      </c>
      <c r="H9" s="77">
        <v>-443.88299999999998</v>
      </c>
      <c r="I9" s="77">
        <v>-58.612000000000002</v>
      </c>
      <c r="J9" s="77">
        <v>-68.942999999999998</v>
      </c>
      <c r="K9" s="77">
        <v>6.117</v>
      </c>
      <c r="L9" s="77">
        <v>2.9180000000000001</v>
      </c>
      <c r="M9" s="77">
        <v>-23.818999999999999</v>
      </c>
      <c r="N9" s="77">
        <v>-3.5510000000000002</v>
      </c>
      <c r="O9" s="77">
        <v>0.58299999999999996</v>
      </c>
      <c r="P9" s="298">
        <f>-17.3279999999999+L9+O9+M9+K9</f>
        <v>-31.5289999999999</v>
      </c>
    </row>
    <row r="10" spans="1:32">
      <c r="D10" s="27" t="s">
        <v>133</v>
      </c>
      <c r="E10" s="77">
        <v>-828.97400000000005</v>
      </c>
      <c r="F10" s="77">
        <v>-68.603999999999999</v>
      </c>
      <c r="G10" s="77">
        <v>-72.989000000000004</v>
      </c>
      <c r="H10" s="77">
        <v>-518.82600000000002</v>
      </c>
      <c r="I10" s="77">
        <v>-51.942999999999998</v>
      </c>
      <c r="J10" s="77">
        <v>-81.692999999999998</v>
      </c>
      <c r="K10" s="77">
        <v>5.99</v>
      </c>
      <c r="L10" s="77">
        <v>2.4689999999999999</v>
      </c>
      <c r="M10" s="77">
        <v>-17.323</v>
      </c>
      <c r="N10" s="77">
        <v>-4.6219999999999999</v>
      </c>
      <c r="O10" s="77">
        <v>0.75</v>
      </c>
      <c r="P10" s="298">
        <f>-22.1830000000001+L10+O10+M10+K10</f>
        <v>-30.297000000000097</v>
      </c>
    </row>
    <row r="11" spans="1:32">
      <c r="D11" s="27" t="s">
        <v>134</v>
      </c>
      <c r="E11" s="77">
        <v>-871.65700000000004</v>
      </c>
      <c r="F11" s="77">
        <v>-90.302000000000007</v>
      </c>
      <c r="G11" s="77">
        <v>-61.981000000000002</v>
      </c>
      <c r="H11" s="77">
        <v>-537.86099999999999</v>
      </c>
      <c r="I11" s="77">
        <v>-48.393999999999998</v>
      </c>
      <c r="J11" s="77">
        <v>-81.608000000000004</v>
      </c>
      <c r="K11" s="77">
        <v>6.0339999999999998</v>
      </c>
      <c r="L11" s="77">
        <v>2.2879999999999998</v>
      </c>
      <c r="M11" s="77">
        <v>-20.998000000000001</v>
      </c>
      <c r="N11" s="77">
        <v>-0.66500000000000004</v>
      </c>
      <c r="O11" s="77">
        <v>0.14099999999999999</v>
      </c>
      <c r="P11" s="298">
        <f>-38.311+O11+L11+M11+K11</f>
        <v>-50.846000000000011</v>
      </c>
    </row>
    <row r="12" spans="1:32">
      <c r="D12" s="111" t="s">
        <v>135</v>
      </c>
      <c r="E12" s="112">
        <v>-887.68600000000004</v>
      </c>
      <c r="F12" s="112">
        <v>-100.956</v>
      </c>
      <c r="G12" s="112">
        <v>-76.444999999999993</v>
      </c>
      <c r="H12" s="112">
        <v>-574.76599999999996</v>
      </c>
      <c r="I12" s="112">
        <v>-49.790999999999997</v>
      </c>
      <c r="J12" s="112">
        <v>-29.335999999999999</v>
      </c>
      <c r="K12" s="112">
        <v>6.07</v>
      </c>
      <c r="L12" s="112">
        <v>2.93</v>
      </c>
      <c r="M12" s="112">
        <v>-30.239000000000001</v>
      </c>
      <c r="N12" s="112">
        <v>-7.0469999999999997</v>
      </c>
      <c r="O12" s="112">
        <v>1.014</v>
      </c>
      <c r="P12" s="299">
        <f>-29.12+L12+O12+M12+K12</f>
        <v>-49.345000000000006</v>
      </c>
      <c r="AF12" s="49"/>
    </row>
    <row r="30" spans="2:2" ht="33.75">
      <c r="B30" s="419" t="s">
        <v>370</v>
      </c>
    </row>
    <row r="31" spans="2:2" ht="14.25" thickBot="1">
      <c r="B31" s="162" t="s">
        <v>179</v>
      </c>
    </row>
  </sheetData>
  <hyperlinks>
    <hyperlink ref="A1" location="Turinys!A1" display="↖ atgal į turinį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4182-E777-42C6-8DA4-10CD2EF292D9}">
  <sheetPr>
    <tabColor rgb="FF47ABD9"/>
  </sheetPr>
  <dimension ref="A1:Y27"/>
  <sheetViews>
    <sheetView showGridLines="0" showRowColHeaders="0" workbookViewId="0"/>
  </sheetViews>
  <sheetFormatPr defaultRowHeight="12.75"/>
  <cols>
    <col min="1" max="1" width="9" style="48"/>
    <col min="2" max="2" width="85.125" style="48" customWidth="1"/>
    <col min="3" max="3" width="9" style="48"/>
    <col min="4" max="4" width="8.5" style="48" customWidth="1"/>
    <col min="5" max="25" width="11.125" style="48" customWidth="1"/>
    <col min="26" max="16384" width="9" style="48"/>
  </cols>
  <sheetData>
    <row r="1" spans="1:25" ht="14.25">
      <c r="A1" s="37" t="s">
        <v>0</v>
      </c>
    </row>
    <row r="2" spans="1:25" ht="13.5" thickBot="1"/>
    <row r="3" spans="1:25" s="106" customFormat="1" ht="32.25" customHeight="1">
      <c r="B3" s="105" t="s">
        <v>271</v>
      </c>
      <c r="D3" s="396"/>
      <c r="E3" s="522">
        <v>2019</v>
      </c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>
        <v>2020</v>
      </c>
      <c r="R3" s="522"/>
      <c r="S3" s="522"/>
      <c r="T3" s="522"/>
      <c r="U3" s="522"/>
      <c r="V3" s="522"/>
      <c r="W3" s="522"/>
      <c r="X3" s="522"/>
      <c r="Y3" s="523"/>
    </row>
    <row r="4" spans="1:25">
      <c r="D4" s="397"/>
      <c r="E4" s="398">
        <v>1</v>
      </c>
      <c r="F4" s="398">
        <v>2</v>
      </c>
      <c r="G4" s="398">
        <v>3</v>
      </c>
      <c r="H4" s="398">
        <v>4</v>
      </c>
      <c r="I4" s="398">
        <v>5</v>
      </c>
      <c r="J4" s="398">
        <v>6</v>
      </c>
      <c r="K4" s="398">
        <v>7</v>
      </c>
      <c r="L4" s="398">
        <v>8</v>
      </c>
      <c r="M4" s="398">
        <v>9</v>
      </c>
      <c r="N4" s="398">
        <v>10</v>
      </c>
      <c r="O4" s="398">
        <v>11</v>
      </c>
      <c r="P4" s="398">
        <v>12</v>
      </c>
      <c r="Q4" s="398">
        <v>1</v>
      </c>
      <c r="R4" s="398">
        <v>2</v>
      </c>
      <c r="S4" s="398">
        <v>3</v>
      </c>
      <c r="T4" s="398">
        <v>4</v>
      </c>
      <c r="U4" s="398">
        <v>5</v>
      </c>
      <c r="V4" s="398">
        <v>6</v>
      </c>
      <c r="W4" s="398">
        <v>7</v>
      </c>
      <c r="X4" s="398">
        <v>8</v>
      </c>
      <c r="Y4" s="399">
        <v>9</v>
      </c>
    </row>
    <row r="5" spans="1:25" ht="14.25" customHeight="1">
      <c r="D5" s="61" t="s">
        <v>147</v>
      </c>
      <c r="E5" s="177">
        <v>673.13699999999994</v>
      </c>
      <c r="F5" s="177">
        <v>609.46600000000001</v>
      </c>
      <c r="G5" s="177">
        <v>689.15499999999997</v>
      </c>
      <c r="H5" s="177">
        <v>684.01400000000001</v>
      </c>
      <c r="I5" s="177">
        <v>763.495</v>
      </c>
      <c r="J5" s="177">
        <v>947.04</v>
      </c>
      <c r="K5" s="177">
        <v>739.64800000000002</v>
      </c>
      <c r="L5" s="177">
        <v>667.98400000000004</v>
      </c>
      <c r="M5" s="177">
        <v>740.52700000000004</v>
      </c>
      <c r="N5" s="177">
        <v>681.71900000000005</v>
      </c>
      <c r="O5" s="177">
        <v>664.57399999999996</v>
      </c>
      <c r="P5" s="177">
        <v>856.351</v>
      </c>
      <c r="Q5" s="177">
        <v>817.33100000000002</v>
      </c>
      <c r="R5" s="177">
        <v>634.76400000000001</v>
      </c>
      <c r="S5" s="177">
        <v>595.452</v>
      </c>
      <c r="T5" s="177">
        <v>482.60399999999998</v>
      </c>
      <c r="U5" s="177">
        <v>615.46699999999998</v>
      </c>
      <c r="V5" s="177">
        <v>848.66200000000003</v>
      </c>
      <c r="W5" s="177">
        <v>720.13699999999994</v>
      </c>
      <c r="X5" s="177">
        <v>701.17</v>
      </c>
      <c r="Y5" s="178">
        <v>812.846</v>
      </c>
    </row>
    <row r="6" spans="1:25" ht="14.25" customHeight="1">
      <c r="D6" s="179" t="s">
        <v>93</v>
      </c>
      <c r="E6" s="180">
        <v>556.55790000000002</v>
      </c>
      <c r="F6" s="180">
        <v>690.08749999999998</v>
      </c>
      <c r="G6" s="180">
        <v>659.58780000000002</v>
      </c>
      <c r="H6" s="180">
        <v>666.48869999999999</v>
      </c>
      <c r="I6" s="180">
        <v>714.63159999999993</v>
      </c>
      <c r="J6" s="180">
        <v>835.76149999999996</v>
      </c>
      <c r="K6" s="180">
        <v>769.61530000000096</v>
      </c>
      <c r="L6" s="180">
        <v>571.72930000000008</v>
      </c>
      <c r="M6" s="180">
        <v>769.63639999999998</v>
      </c>
      <c r="N6" s="180">
        <v>888.07379999999898</v>
      </c>
      <c r="O6" s="180">
        <v>690.61680000000001</v>
      </c>
      <c r="P6" s="180">
        <v>1614.8133</v>
      </c>
      <c r="Q6" s="180">
        <v>586.6</v>
      </c>
      <c r="R6" s="180">
        <v>837.98800000000006</v>
      </c>
      <c r="S6" s="180">
        <v>834.37459999999999</v>
      </c>
      <c r="T6" s="180">
        <v>900.83690000000001</v>
      </c>
      <c r="U6" s="180">
        <v>1035.9302</v>
      </c>
      <c r="V6" s="180">
        <v>1079.8354999999999</v>
      </c>
      <c r="W6" s="180">
        <v>1152.0871000000002</v>
      </c>
      <c r="X6" s="180">
        <v>974.39760000000103</v>
      </c>
      <c r="Y6" s="181">
        <v>921.97539999999901</v>
      </c>
    </row>
    <row r="7" spans="1:25" ht="14.25">
      <c r="D7" s="175"/>
      <c r="E7" s="176"/>
      <c r="F7" s="103"/>
      <c r="G7" s="103"/>
      <c r="H7" s="103"/>
    </row>
    <row r="8" spans="1:25" ht="14.25">
      <c r="D8" s="175"/>
      <c r="E8" s="176"/>
      <c r="F8" s="103"/>
      <c r="G8" s="103"/>
      <c r="H8" s="103"/>
    </row>
    <row r="9" spans="1:25">
      <c r="F9" s="103"/>
      <c r="G9" s="103"/>
      <c r="H9" s="103"/>
    </row>
    <row r="10" spans="1:25">
      <c r="D10" s="104"/>
      <c r="E10" s="103"/>
      <c r="F10" s="103"/>
      <c r="G10" s="103"/>
      <c r="H10" s="103"/>
    </row>
    <row r="11" spans="1:25">
      <c r="D11" s="104"/>
      <c r="E11" s="103"/>
      <c r="F11" s="103"/>
      <c r="G11" s="103"/>
      <c r="H11" s="103"/>
    </row>
    <row r="12" spans="1:25">
      <c r="D12" s="104"/>
      <c r="E12" s="103"/>
      <c r="F12" s="103"/>
      <c r="G12" s="103"/>
      <c r="H12" s="103"/>
      <c r="Y12" s="49"/>
    </row>
    <row r="27" spans="2:2" ht="14.25" thickBot="1">
      <c r="B27" s="162" t="s">
        <v>179</v>
      </c>
    </row>
  </sheetData>
  <mergeCells count="2">
    <mergeCell ref="E3:P3"/>
    <mergeCell ref="Q3:Y3"/>
  </mergeCells>
  <hyperlinks>
    <hyperlink ref="A1" location="Turinys!A1" display="↖ atgal į turinį" xr:uid="{B1E1A089-342B-428F-B988-C5130F69DDB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B168-80A3-49E8-995E-BC112A2E2D15}">
  <sheetPr>
    <tabColor rgb="FF47ABD9"/>
  </sheetPr>
  <dimension ref="A1:L76"/>
  <sheetViews>
    <sheetView showGridLines="0" showRowColHeaders="0" zoomScaleNormal="100" workbookViewId="0"/>
  </sheetViews>
  <sheetFormatPr defaultRowHeight="14.25"/>
  <cols>
    <col min="1" max="1" width="9" style="183"/>
    <col min="2" max="2" width="96.625" style="183" customWidth="1"/>
    <col min="3" max="4" width="9" style="183"/>
    <col min="5" max="5" width="18" style="183" customWidth="1"/>
    <col min="6" max="6" width="17.5" style="183" customWidth="1"/>
    <col min="7" max="7" width="19.375" style="183" customWidth="1"/>
    <col min="8" max="8" width="18.625" style="183" customWidth="1"/>
    <col min="9" max="9" width="16" style="183" customWidth="1"/>
    <col min="10" max="16384" width="9" style="183"/>
  </cols>
  <sheetData>
    <row r="1" spans="1:12">
      <c r="A1" s="37" t="s">
        <v>0</v>
      </c>
    </row>
    <row r="2" spans="1:12" ht="15" thickBot="1"/>
    <row r="3" spans="1:12" ht="51">
      <c r="B3" s="78" t="s">
        <v>387</v>
      </c>
      <c r="D3" s="376"/>
      <c r="E3" s="377" t="s">
        <v>325</v>
      </c>
      <c r="F3" s="377" t="s">
        <v>176</v>
      </c>
      <c r="G3" s="377" t="s">
        <v>175</v>
      </c>
      <c r="H3" s="377" t="s">
        <v>174</v>
      </c>
      <c r="I3" s="278" t="s">
        <v>307</v>
      </c>
      <c r="K3" s="368"/>
      <c r="L3" s="368"/>
    </row>
    <row r="4" spans="1:12">
      <c r="D4" s="61" t="s">
        <v>127</v>
      </c>
      <c r="E4" s="378">
        <v>-43</v>
      </c>
      <c r="F4" s="378">
        <v>-4</v>
      </c>
      <c r="G4" s="378">
        <v>-41.400000000000006</v>
      </c>
      <c r="H4" s="378">
        <v>2</v>
      </c>
      <c r="I4" s="300">
        <v>0</v>
      </c>
    </row>
    <row r="5" spans="1:12">
      <c r="D5" s="61" t="s">
        <v>128</v>
      </c>
      <c r="E5" s="378">
        <v>-29.100000000000023</v>
      </c>
      <c r="F5" s="378">
        <v>-1.2000000000000028</v>
      </c>
      <c r="G5" s="378">
        <v>-30.800000000000011</v>
      </c>
      <c r="H5" s="378">
        <v>2.5</v>
      </c>
      <c r="I5" s="300">
        <v>0</v>
      </c>
    </row>
    <row r="6" spans="1:12">
      <c r="D6" s="61" t="s">
        <v>129</v>
      </c>
      <c r="E6" s="378">
        <v>-31.300000000000182</v>
      </c>
      <c r="F6" s="378">
        <v>-1.6000000000000014</v>
      </c>
      <c r="G6" s="378">
        <v>-29.500000000000028</v>
      </c>
      <c r="H6" s="378">
        <v>-0.10000000000000053</v>
      </c>
      <c r="I6" s="300">
        <v>0</v>
      </c>
    </row>
    <row r="7" spans="1:12">
      <c r="D7" s="61" t="s">
        <v>130</v>
      </c>
      <c r="E7" s="378">
        <v>-93.700000000000273</v>
      </c>
      <c r="F7" s="378">
        <v>-4.7000000000000028</v>
      </c>
      <c r="G7" s="378">
        <v>-73.500000000000028</v>
      </c>
      <c r="H7" s="378">
        <v>-15.100000000000001</v>
      </c>
      <c r="I7" s="300">
        <v>-0.10000000000002274</v>
      </c>
    </row>
    <row r="8" spans="1:12">
      <c r="D8" s="61" t="s">
        <v>131</v>
      </c>
      <c r="E8" s="378">
        <v>-144.60000000000036</v>
      </c>
      <c r="F8" s="378">
        <v>-9.3000000000000007</v>
      </c>
      <c r="G8" s="378">
        <v>-123.30000000000004</v>
      </c>
      <c r="H8" s="378">
        <v>-11.700000000000001</v>
      </c>
      <c r="I8" s="300">
        <v>-0.20000000000004547</v>
      </c>
    </row>
    <row r="9" spans="1:12" s="322" customFormat="1">
      <c r="D9" s="379" t="s">
        <v>132</v>
      </c>
      <c r="E9" s="380">
        <v>-65.700000000000273</v>
      </c>
      <c r="F9" s="380">
        <v>-10.900000000000002</v>
      </c>
      <c r="G9" s="380">
        <v>-140.30000000000004</v>
      </c>
      <c r="H9" s="380">
        <v>6.1</v>
      </c>
      <c r="I9" s="381">
        <v>79.999999999999943</v>
      </c>
    </row>
    <row r="10" spans="1:12" s="322" customFormat="1">
      <c r="D10" s="379" t="s">
        <v>133</v>
      </c>
      <c r="E10" s="380">
        <v>-72.800000000000182</v>
      </c>
      <c r="F10" s="380">
        <v>-10.700000000000003</v>
      </c>
      <c r="G10" s="380">
        <v>-151.90000000000003</v>
      </c>
      <c r="H10" s="380">
        <v>10.4</v>
      </c>
      <c r="I10" s="381">
        <v>79.699999999999932</v>
      </c>
    </row>
    <row r="11" spans="1:12" s="322" customFormat="1">
      <c r="D11" s="379" t="s">
        <v>134</v>
      </c>
      <c r="E11" s="380">
        <v>-83.5</v>
      </c>
      <c r="F11" s="380">
        <v>-10.500000000000004</v>
      </c>
      <c r="G11" s="380">
        <v>-163.80000000000004</v>
      </c>
      <c r="H11" s="380">
        <v>10.9</v>
      </c>
      <c r="I11" s="381">
        <v>80.599999999999909</v>
      </c>
    </row>
    <row r="12" spans="1:12" s="322" customFormat="1">
      <c r="D12" s="382" t="s">
        <v>135</v>
      </c>
      <c r="E12" s="383">
        <v>-79.799999999999727</v>
      </c>
      <c r="F12" s="383">
        <v>-9.8000000000000007</v>
      </c>
      <c r="G12" s="383">
        <v>-160.90000000000003</v>
      </c>
      <c r="H12" s="383">
        <v>10.3</v>
      </c>
      <c r="I12" s="384">
        <v>81.199999999999903</v>
      </c>
    </row>
    <row r="24" spans="2:2" ht="15" thickBot="1">
      <c r="B24" s="162" t="s">
        <v>213</v>
      </c>
    </row>
    <row r="47" spans="4:9" ht="57">
      <c r="E47" s="370" t="s">
        <v>347</v>
      </c>
      <c r="F47" s="371" t="s">
        <v>348</v>
      </c>
      <c r="G47" s="372" t="s">
        <v>349</v>
      </c>
      <c r="H47" s="371" t="s">
        <v>350</v>
      </c>
      <c r="I47" s="368" t="s">
        <v>351</v>
      </c>
    </row>
    <row r="48" spans="4:9">
      <c r="D48" s="183">
        <v>1</v>
      </c>
      <c r="E48" s="183" t="e">
        <f>#REF!-#REF!</f>
        <v>#REF!</v>
      </c>
      <c r="F48" s="183" t="e">
        <f>SUMIFS('[10]Įplaukų duomenys'!$H:$H,'[10]Įplaukų duomenys'!$A:$A,'4 pav.'!F$47,'[10]Įplaukų duomenys'!$B:$B,2020,'[10]Įplaukų duomenys'!$D:$D,'4 pav.'!$D48)</f>
        <v>#VALUE!</v>
      </c>
      <c r="G48" s="183" t="e">
        <f>SUMIFS('[10]Įplaukų duomenys'!$H:$H,'[10]Įplaukų duomenys'!$A:$A,'4 pav.'!G$47,'[10]Įplaukų duomenys'!$B:$B,2020,'[10]Įplaukų duomenys'!$D:$D,'4 pav.'!$D48)</f>
        <v>#VALUE!</v>
      </c>
      <c r="H48" s="183" t="e">
        <f>SUMIFS('[10]Įplaukų duomenys'!$H:$H,'[10]Įplaukų duomenys'!$A:$A,'4 pav.'!H$47,'[10]Įplaukų duomenys'!$B:$B,2020,'[10]Įplaukų duomenys'!$D:$D,'4 pav.'!$D48)</f>
        <v>#VALUE!</v>
      </c>
      <c r="I48" s="183" t="e">
        <f>SUMIFS('[10]Įplaukų duomenys'!$H:$H,'[10]Įplaukų duomenys'!$A:$A,'4 pav.'!I$47,'[10]Įplaukų duomenys'!$B:$B,2020,'[10]Įplaukų duomenys'!$D:$D,'4 pav.'!$D48)</f>
        <v>#VALUE!</v>
      </c>
    </row>
    <row r="49" spans="4:9">
      <c r="D49" s="183">
        <f>D48+1</f>
        <v>2</v>
      </c>
      <c r="E49" s="183" t="e">
        <f>#REF!-#REF!</f>
        <v>#REF!</v>
      </c>
      <c r="F49" s="183" t="e">
        <f>SUMIFS('[10]Įplaukų duomenys'!$H:$H,'[10]Įplaukų duomenys'!$A:$A,'4 pav.'!F$47,'[10]Įplaukų duomenys'!$B:$B,2020,'[10]Įplaukų duomenys'!$D:$D,'4 pav.'!$D49)+F48</f>
        <v>#VALUE!</v>
      </c>
      <c r="G49" s="183" t="e">
        <f>SUMIFS('[10]Įplaukų duomenys'!$H:$H,'[10]Įplaukų duomenys'!$A:$A,'4 pav.'!G$47,'[10]Įplaukų duomenys'!$B:$B,2020,'[10]Įplaukų duomenys'!$D:$D,'4 pav.'!$D49)+G48</f>
        <v>#VALUE!</v>
      </c>
      <c r="H49" s="183" t="e">
        <f>SUMIFS('[10]Įplaukų duomenys'!$H:$H,'[10]Įplaukų duomenys'!$A:$A,'4 pav.'!H$47,'[10]Įplaukų duomenys'!$B:$B,2020,'[10]Įplaukų duomenys'!$D:$D,'4 pav.'!$D49)+H48</f>
        <v>#VALUE!</v>
      </c>
      <c r="I49" s="183" t="e">
        <f>SUMIFS('[10]Įplaukų duomenys'!$H:$H,'[10]Įplaukų duomenys'!$A:$A,'4 pav.'!I$47,'[10]Įplaukų duomenys'!$B:$B,2020,'[10]Įplaukų duomenys'!$D:$D,'4 pav.'!$D49)+I48</f>
        <v>#VALUE!</v>
      </c>
    </row>
    <row r="50" spans="4:9">
      <c r="D50" s="183">
        <f t="shared" ref="D50:D59" si="0">D49+1</f>
        <v>3</v>
      </c>
      <c r="E50" s="183" t="e">
        <f>#REF!-#REF!</f>
        <v>#REF!</v>
      </c>
      <c r="F50" s="183" t="e">
        <f>SUMIFS('[10]Įplaukų duomenys'!$H:$H,'[10]Įplaukų duomenys'!$A:$A,'4 pav.'!F$47,'[10]Įplaukų duomenys'!$B:$B,2020,'[10]Įplaukų duomenys'!$D:$D,'4 pav.'!$D50)+F49</f>
        <v>#VALUE!</v>
      </c>
      <c r="G50" s="183" t="e">
        <f>SUMIFS('[10]Įplaukų duomenys'!$H:$H,'[10]Įplaukų duomenys'!$A:$A,'4 pav.'!G$47,'[10]Įplaukų duomenys'!$B:$B,2020,'[10]Įplaukų duomenys'!$D:$D,'4 pav.'!$D50)+G49</f>
        <v>#VALUE!</v>
      </c>
      <c r="H50" s="183" t="e">
        <f>SUMIFS('[10]Įplaukų duomenys'!$H:$H,'[10]Įplaukų duomenys'!$A:$A,'4 pav.'!H$47,'[10]Įplaukų duomenys'!$B:$B,2020,'[10]Įplaukų duomenys'!$D:$D,'4 pav.'!$D50)+H49</f>
        <v>#VALUE!</v>
      </c>
      <c r="I50" s="183" t="e">
        <f>SUMIFS('[10]Įplaukų duomenys'!$H:$H,'[10]Įplaukų duomenys'!$A:$A,'4 pav.'!I$47,'[10]Įplaukų duomenys'!$B:$B,2020,'[10]Įplaukų duomenys'!$D:$D,'4 pav.'!$D50)+I49</f>
        <v>#VALUE!</v>
      </c>
    </row>
    <row r="51" spans="4:9">
      <c r="D51" s="183">
        <f t="shared" si="0"/>
        <v>4</v>
      </c>
      <c r="E51" s="183" t="e">
        <f>#REF!-#REF!</f>
        <v>#REF!</v>
      </c>
      <c r="F51" s="183" t="e">
        <f>SUMIFS('[10]Įplaukų duomenys'!$H:$H,'[10]Įplaukų duomenys'!$A:$A,'4 pav.'!F$47,'[10]Įplaukų duomenys'!$B:$B,2020,'[10]Įplaukų duomenys'!$D:$D,'4 pav.'!$D51)+F50</f>
        <v>#VALUE!</v>
      </c>
      <c r="G51" s="183" t="e">
        <f>SUMIFS('[10]Įplaukų duomenys'!$H:$H,'[10]Įplaukų duomenys'!$A:$A,'4 pav.'!G$47,'[10]Įplaukų duomenys'!$B:$B,2020,'[10]Įplaukų duomenys'!$D:$D,'4 pav.'!$D51)+G50</f>
        <v>#VALUE!</v>
      </c>
      <c r="H51" s="183" t="e">
        <f>SUMIFS('[10]Įplaukų duomenys'!$H:$H,'[10]Įplaukų duomenys'!$A:$A,'4 pav.'!H$47,'[10]Įplaukų duomenys'!$B:$B,2020,'[10]Įplaukų duomenys'!$D:$D,'4 pav.'!$D51)+H50</f>
        <v>#VALUE!</v>
      </c>
      <c r="I51" s="183" t="e">
        <f>SUMIFS('[10]Įplaukų duomenys'!$H:$H,'[10]Įplaukų duomenys'!$A:$A,'4 pav.'!I$47,'[10]Įplaukų duomenys'!$B:$B,2020,'[10]Įplaukų duomenys'!$D:$D,'4 pav.'!$D51)+I50</f>
        <v>#VALUE!</v>
      </c>
    </row>
    <row r="52" spans="4:9">
      <c r="D52" s="183">
        <f t="shared" si="0"/>
        <v>5</v>
      </c>
      <c r="E52" s="183" t="e">
        <f>#REF!-#REF!</f>
        <v>#REF!</v>
      </c>
      <c r="F52" s="183" t="e">
        <f>SUMIFS('[10]Įplaukų duomenys'!$H:$H,'[10]Įplaukų duomenys'!$A:$A,'4 pav.'!F$47,'[10]Įplaukų duomenys'!$B:$B,2020,'[10]Įplaukų duomenys'!$D:$D,'4 pav.'!$D52)+F51</f>
        <v>#VALUE!</v>
      </c>
      <c r="G52" s="183" t="e">
        <f>SUMIFS('[10]Įplaukų duomenys'!$H:$H,'[10]Įplaukų duomenys'!$A:$A,'4 pav.'!G$47,'[10]Įplaukų duomenys'!$B:$B,2020,'[10]Įplaukų duomenys'!$D:$D,'4 pav.'!$D52)+G51</f>
        <v>#VALUE!</v>
      </c>
      <c r="H52" s="183" t="e">
        <f>SUMIFS('[10]Įplaukų duomenys'!$H:$H,'[10]Įplaukų duomenys'!$A:$A,'4 pav.'!H$47,'[10]Įplaukų duomenys'!$B:$B,2020,'[10]Įplaukų duomenys'!$D:$D,'4 pav.'!$D52)+H51</f>
        <v>#VALUE!</v>
      </c>
      <c r="I52" s="183" t="e">
        <f>SUMIFS('[10]Įplaukų duomenys'!$H:$H,'[10]Įplaukų duomenys'!$A:$A,'4 pav.'!I$47,'[10]Įplaukų duomenys'!$B:$B,2020,'[10]Įplaukų duomenys'!$D:$D,'4 pav.'!$D52)+I51</f>
        <v>#VALUE!</v>
      </c>
    </row>
    <row r="53" spans="4:9">
      <c r="D53" s="183">
        <f t="shared" si="0"/>
        <v>6</v>
      </c>
      <c r="E53" s="183" t="e">
        <f>#REF!-#REF!</f>
        <v>#REF!</v>
      </c>
      <c r="F53" s="183" t="e">
        <f>SUMIFS('[10]Įplaukų duomenys'!$H:$H,'[10]Įplaukų duomenys'!$A:$A,'4 pav.'!F$47,'[10]Įplaukų duomenys'!$B:$B,2020,'[10]Įplaukų duomenys'!$D:$D,'4 pav.'!$D53)+F52</f>
        <v>#VALUE!</v>
      </c>
      <c r="G53" s="183" t="e">
        <f>SUMIFS('[10]Įplaukų duomenys'!$H:$H,'[10]Įplaukų duomenys'!$A:$A,'4 pav.'!G$47,'[10]Įplaukų duomenys'!$B:$B,2020,'[10]Įplaukų duomenys'!$D:$D,'4 pav.'!$D53)+G52</f>
        <v>#VALUE!</v>
      </c>
      <c r="H53" s="183" t="e">
        <f>SUMIFS('[10]Įplaukų duomenys'!$H:$H,'[10]Įplaukų duomenys'!$A:$A,'4 pav.'!H$47,'[10]Įplaukų duomenys'!$B:$B,2020,'[10]Įplaukų duomenys'!$D:$D,'4 pav.'!$D53)+H52</f>
        <v>#VALUE!</v>
      </c>
      <c r="I53" s="183" t="e">
        <f>SUMIFS('[10]Įplaukų duomenys'!$H:$H,'[10]Įplaukų duomenys'!$A:$A,'4 pav.'!I$47,'[10]Įplaukų duomenys'!$B:$B,2020,'[10]Įplaukų duomenys'!$D:$D,'4 pav.'!$D53)+I52</f>
        <v>#VALUE!</v>
      </c>
    </row>
    <row r="54" spans="4:9">
      <c r="D54" s="183">
        <f t="shared" si="0"/>
        <v>7</v>
      </c>
      <c r="E54" s="183" t="e">
        <f>#REF!-#REF!</f>
        <v>#REF!</v>
      </c>
      <c r="F54" s="183" t="e">
        <f>SUMIFS('[10]Įplaukų duomenys'!$H:$H,'[10]Įplaukų duomenys'!$A:$A,'4 pav.'!F$47,'[10]Įplaukų duomenys'!$B:$B,2020,'[10]Įplaukų duomenys'!$D:$D,'4 pav.'!$D54)+F53</f>
        <v>#VALUE!</v>
      </c>
      <c r="G54" s="183" t="e">
        <f>SUMIFS('[10]Įplaukų duomenys'!$H:$H,'[10]Įplaukų duomenys'!$A:$A,'4 pav.'!G$47,'[10]Įplaukų duomenys'!$B:$B,2020,'[10]Įplaukų duomenys'!$D:$D,'4 pav.'!$D54)+G53</f>
        <v>#VALUE!</v>
      </c>
      <c r="H54" s="183" t="e">
        <f>SUMIFS('[10]Įplaukų duomenys'!$H:$H,'[10]Įplaukų duomenys'!$A:$A,'4 pav.'!H$47,'[10]Įplaukų duomenys'!$B:$B,2020,'[10]Įplaukų duomenys'!$D:$D,'4 pav.'!$D54)+H53</f>
        <v>#VALUE!</v>
      </c>
      <c r="I54" s="183" t="e">
        <f>SUMIFS('[10]Įplaukų duomenys'!$H:$H,'[10]Įplaukų duomenys'!$A:$A,'4 pav.'!I$47,'[10]Įplaukų duomenys'!$B:$B,2020,'[10]Įplaukų duomenys'!$D:$D,'4 pav.'!$D54)+I53</f>
        <v>#VALUE!</v>
      </c>
    </row>
    <row r="55" spans="4:9">
      <c r="D55" s="183">
        <f t="shared" si="0"/>
        <v>8</v>
      </c>
      <c r="E55" s="183" t="e">
        <f>#REF!-#REF!</f>
        <v>#REF!</v>
      </c>
      <c r="F55" s="183" t="e">
        <f>SUMIFS('[10]Įplaukų duomenys'!$H:$H,'[10]Įplaukų duomenys'!$A:$A,'4 pav.'!F$47,'[10]Įplaukų duomenys'!$B:$B,2020,'[10]Įplaukų duomenys'!$D:$D,'4 pav.'!$D55)+F54</f>
        <v>#VALUE!</v>
      </c>
      <c r="G55" s="183" t="e">
        <f>SUMIFS('[10]Įplaukų duomenys'!$H:$H,'[10]Įplaukų duomenys'!$A:$A,'4 pav.'!G$47,'[10]Įplaukų duomenys'!$B:$B,2020,'[10]Įplaukų duomenys'!$D:$D,'4 pav.'!$D55)+G54</f>
        <v>#VALUE!</v>
      </c>
      <c r="H55" s="183" t="e">
        <f>SUMIFS('[10]Įplaukų duomenys'!$H:$H,'[10]Įplaukų duomenys'!$A:$A,'4 pav.'!H$47,'[10]Įplaukų duomenys'!$B:$B,2020,'[10]Įplaukų duomenys'!$D:$D,'4 pav.'!$D55)+H54</f>
        <v>#VALUE!</v>
      </c>
      <c r="I55" s="183" t="e">
        <f>SUMIFS('[10]Įplaukų duomenys'!$H:$H,'[10]Įplaukų duomenys'!$A:$A,'4 pav.'!I$47,'[10]Įplaukų duomenys'!$B:$B,2020,'[10]Įplaukų duomenys'!$D:$D,'4 pav.'!$D55)+I54</f>
        <v>#VALUE!</v>
      </c>
    </row>
    <row r="56" spans="4:9">
      <c r="D56" s="183">
        <f t="shared" si="0"/>
        <v>9</v>
      </c>
      <c r="E56" s="183" t="e">
        <f>#REF!-#REF!</f>
        <v>#REF!</v>
      </c>
      <c r="F56" s="183" t="e">
        <f>SUMIFS('[10]Įplaukų duomenys'!$H:$H,'[10]Įplaukų duomenys'!$A:$A,'4 pav.'!F$47,'[10]Įplaukų duomenys'!$B:$B,2020,'[10]Įplaukų duomenys'!$D:$D,'4 pav.'!$D56)+F55</f>
        <v>#VALUE!</v>
      </c>
      <c r="G56" s="183" t="e">
        <f>SUMIFS('[10]Įplaukų duomenys'!$H:$H,'[10]Įplaukų duomenys'!$A:$A,'4 pav.'!G$47,'[10]Įplaukų duomenys'!$B:$B,2020,'[10]Įplaukų duomenys'!$D:$D,'4 pav.'!$D56)+G55</f>
        <v>#VALUE!</v>
      </c>
      <c r="H56" s="183" t="e">
        <f>SUMIFS('[10]Įplaukų duomenys'!$H:$H,'[10]Įplaukų duomenys'!$A:$A,'4 pav.'!H$47,'[10]Įplaukų duomenys'!$B:$B,2020,'[10]Įplaukų duomenys'!$D:$D,'4 pav.'!$D56)+H55</f>
        <v>#VALUE!</v>
      </c>
      <c r="I56" s="183" t="e">
        <f>SUMIFS('[10]Įplaukų duomenys'!$H:$H,'[10]Įplaukų duomenys'!$A:$A,'4 pav.'!I$47,'[10]Įplaukų duomenys'!$B:$B,2020,'[10]Įplaukų duomenys'!$D:$D,'4 pav.'!$D56)+I55</f>
        <v>#VALUE!</v>
      </c>
    </row>
    <row r="57" spans="4:9">
      <c r="D57" s="183">
        <f t="shared" si="0"/>
        <v>10</v>
      </c>
      <c r="E57" s="322" t="e">
        <f>#REF!-#REF!</f>
        <v>#REF!</v>
      </c>
      <c r="F57" s="322" t="e">
        <f>SUMIFS('[10]Įplaukų duomenys'!$H:$H,'[10]Įplaukų duomenys'!$A:$A,'4 pav.'!F$47,'[10]Įplaukų duomenys'!$B:$B,2020,'[10]Įplaukų duomenys'!$D:$D,'4 pav.'!$D57)+F56</f>
        <v>#VALUE!</v>
      </c>
      <c r="G57" s="322" t="e">
        <f>SUMIFS('[10]Įplaukų duomenys'!$H:$H,'[10]Įplaukų duomenys'!$A:$A,'4 pav.'!G$47,'[10]Įplaukų duomenys'!$B:$B,2020,'[10]Įplaukų duomenys'!$D:$D,'4 pav.'!$D57)+G56</f>
        <v>#VALUE!</v>
      </c>
      <c r="H57" s="322" t="e">
        <f>SUMIFS('[10]Įplaukų duomenys'!$H:$H,'[10]Įplaukų duomenys'!$A:$A,'4 pav.'!H$47,'[10]Įplaukų duomenys'!$B:$B,2020,'[10]Įplaukų duomenys'!$D:$D,'4 pav.'!$D57)+H56</f>
        <v>#VALUE!</v>
      </c>
      <c r="I57" s="322" t="e">
        <f>SUMIFS('[10]Įplaukų duomenys'!$H:$H,'[10]Įplaukų duomenys'!$A:$A,'4 pav.'!I$47,'[10]Įplaukų duomenys'!$B:$B,2020,'[10]Įplaukų duomenys'!$D:$D,'4 pav.'!$D57)+I56</f>
        <v>#VALUE!</v>
      </c>
    </row>
    <row r="58" spans="4:9">
      <c r="D58" s="183">
        <f t="shared" si="0"/>
        <v>11</v>
      </c>
      <c r="E58" s="322" t="e">
        <f>#REF!-#REF!</f>
        <v>#REF!</v>
      </c>
      <c r="F58" s="322" t="e">
        <f>SUMIFS('[10]Įplaukų duomenys'!$H:$H,'[10]Įplaukų duomenys'!$A:$A,'4 pav.'!F$47,'[10]Įplaukų duomenys'!$B:$B,2020,'[10]Įplaukų duomenys'!$D:$D,'4 pav.'!$D58)+F57</f>
        <v>#VALUE!</v>
      </c>
      <c r="G58" s="322" t="e">
        <f>SUMIFS('[10]Įplaukų duomenys'!$H:$H,'[10]Įplaukų duomenys'!$A:$A,'4 pav.'!G$47,'[10]Įplaukų duomenys'!$B:$B,2020,'[10]Įplaukų duomenys'!$D:$D,'4 pav.'!$D58)+G57</f>
        <v>#VALUE!</v>
      </c>
      <c r="H58" s="322" t="e">
        <f>SUMIFS('[10]Įplaukų duomenys'!$H:$H,'[10]Įplaukų duomenys'!$A:$A,'4 pav.'!H$47,'[10]Įplaukų duomenys'!$B:$B,2020,'[10]Įplaukų duomenys'!$D:$D,'4 pav.'!$D58)+H57</f>
        <v>#VALUE!</v>
      </c>
      <c r="I58" s="322" t="e">
        <f>SUMIFS('[10]Įplaukų duomenys'!$H:$H,'[10]Įplaukų duomenys'!$A:$A,'4 pav.'!I$47,'[10]Įplaukų duomenys'!$B:$B,2020,'[10]Įplaukų duomenys'!$D:$D,'4 pav.'!$D58)+I57</f>
        <v>#VALUE!</v>
      </c>
    </row>
    <row r="59" spans="4:9">
      <c r="D59" s="183">
        <f t="shared" si="0"/>
        <v>12</v>
      </c>
      <c r="E59" s="322" t="e">
        <f>#REF!-#REF!</f>
        <v>#REF!</v>
      </c>
      <c r="F59" s="322" t="e">
        <f>SUMIFS('[10]Įplaukų duomenys'!$H:$H,'[10]Įplaukų duomenys'!$A:$A,'4 pav.'!F$47,'[10]Įplaukų duomenys'!$B:$B,2020,'[10]Įplaukų duomenys'!$D:$D,'4 pav.'!$D59)+F58</f>
        <v>#VALUE!</v>
      </c>
      <c r="G59" s="322" t="e">
        <f>SUMIFS('[10]Įplaukų duomenys'!$H:$H,'[10]Įplaukų duomenys'!$A:$A,'4 pav.'!G$47,'[10]Įplaukų duomenys'!$B:$B,2020,'[10]Įplaukų duomenys'!$D:$D,'4 pav.'!$D59)+G58</f>
        <v>#VALUE!</v>
      </c>
      <c r="H59" s="322" t="e">
        <f>SUMIFS('[10]Įplaukų duomenys'!$H:$H,'[10]Įplaukų duomenys'!$A:$A,'4 pav.'!H$47,'[10]Įplaukų duomenys'!$B:$B,2020,'[10]Įplaukų duomenys'!$D:$D,'4 pav.'!$D59)+H58</f>
        <v>#VALUE!</v>
      </c>
      <c r="I59" s="322" t="e">
        <f>SUMIFS('[10]Įplaukų duomenys'!$H:$H,'[10]Įplaukų duomenys'!$A:$A,'4 pav.'!I$47,'[10]Įplaukų duomenys'!$B:$B,2020,'[10]Įplaukų duomenys'!$D:$D,'4 pav.'!$D59)+I58</f>
        <v>#VALUE!</v>
      </c>
    </row>
    <row r="60" spans="4:9">
      <c r="E60" s="8" t="e">
        <f>#REF!/#REF!*100</f>
        <v>#REF!</v>
      </c>
    </row>
    <row r="62" spans="4:9">
      <c r="D62" s="183">
        <v>1</v>
      </c>
      <c r="E62" s="183" t="e">
        <f>#REF!-#REF!</f>
        <v>#REF!</v>
      </c>
      <c r="F62" s="183" t="e">
        <f>SUMIFS('[10]Įplaukų duomenys'!$H:$H,'[10]Įplaukų duomenys'!$A:$A,'4 pav.'!F$47,'[10]Įplaukų duomenys'!$B:$B,2020,'[10]Įplaukų duomenys'!$D:$D,'4 pav.'!$D48)</f>
        <v>#VALUE!</v>
      </c>
      <c r="G62" s="183" t="e">
        <f>SUMIFS('[10]Įplaukų duomenys'!$H:$H,'[10]Įplaukų duomenys'!$A:$A,'4 pav.'!G$47,'[10]Įplaukų duomenys'!$B:$B,2020,'[10]Įplaukų duomenys'!$D:$D,'4 pav.'!$D48)</f>
        <v>#VALUE!</v>
      </c>
      <c r="H62" s="183" t="e">
        <f>G62+F62</f>
        <v>#VALUE!</v>
      </c>
    </row>
    <row r="63" spans="4:9">
      <c r="D63" s="183">
        <f>D62+1</f>
        <v>2</v>
      </c>
      <c r="E63" s="183" t="e">
        <f>#REF!-#REF!</f>
        <v>#REF!</v>
      </c>
      <c r="F63" s="183" t="e">
        <f>SUMIFS('[10]Įplaukų duomenys'!$H:$H,'[10]Įplaukų duomenys'!$A:$A,'4 pav.'!F$47,'[10]Įplaukų duomenys'!$B:$B,2020,'[10]Įplaukų duomenys'!$D:$D,'4 pav.'!$D49)</f>
        <v>#VALUE!</v>
      </c>
      <c r="G63" s="183" t="e">
        <f>SUMIFS('[10]Įplaukų duomenys'!$H:$H,'[10]Įplaukų duomenys'!$A:$A,'4 pav.'!G$47,'[10]Įplaukų duomenys'!$B:$B,2020,'[10]Įplaukų duomenys'!$D:$D,'4 pav.'!$D49)</f>
        <v>#VALUE!</v>
      </c>
    </row>
    <row r="64" spans="4:9">
      <c r="D64" s="183">
        <f t="shared" ref="D64:D73" si="1">D63+1</f>
        <v>3</v>
      </c>
      <c r="E64" s="183" t="e">
        <f>#REF!-#REF!</f>
        <v>#REF!</v>
      </c>
      <c r="F64" s="183" t="e">
        <f>SUMIFS('[10]Įplaukų duomenys'!$H:$H,'[10]Įplaukų duomenys'!$A:$A,'4 pav.'!F$47,'[10]Įplaukų duomenys'!$B:$B,2020,'[10]Įplaukų duomenys'!$D:$D,'4 pav.'!$D50)</f>
        <v>#VALUE!</v>
      </c>
      <c r="G64" s="183" t="e">
        <f>SUMIFS('[10]Įplaukų duomenys'!$H:$H,'[10]Įplaukų duomenys'!$A:$A,'4 pav.'!G$47,'[10]Įplaukų duomenys'!$B:$B,2020,'[10]Įplaukų duomenys'!$D:$D,'4 pav.'!$D50)</f>
        <v>#VALUE!</v>
      </c>
    </row>
    <row r="65" spans="4:7">
      <c r="D65" s="183">
        <f t="shared" si="1"/>
        <v>4</v>
      </c>
      <c r="E65" s="183" t="e">
        <f>#REF!-#REF!</f>
        <v>#REF!</v>
      </c>
      <c r="F65" s="183" t="e">
        <f>SUMIFS('[10]Įplaukų duomenys'!$H:$H,'[10]Įplaukų duomenys'!$A:$A,'4 pav.'!F$47,'[10]Įplaukų duomenys'!$B:$B,2020,'[10]Įplaukų duomenys'!$D:$D,'4 pav.'!$D51)</f>
        <v>#VALUE!</v>
      </c>
      <c r="G65" s="183" t="e">
        <f>SUMIFS('[10]Įplaukų duomenys'!$H:$H,'[10]Įplaukų duomenys'!$A:$A,'4 pav.'!G$47,'[10]Įplaukų duomenys'!$B:$B,2020,'[10]Įplaukų duomenys'!$D:$D,'4 pav.'!$D51)</f>
        <v>#VALUE!</v>
      </c>
    </row>
    <row r="66" spans="4:7">
      <c r="D66" s="183">
        <f t="shared" si="1"/>
        <v>5</v>
      </c>
      <c r="E66" s="183" t="e">
        <f>#REF!-#REF!</f>
        <v>#REF!</v>
      </c>
      <c r="F66" s="183" t="e">
        <f>SUMIFS('[10]Įplaukų duomenys'!$H:$H,'[10]Įplaukų duomenys'!$A:$A,'4 pav.'!F$47,'[10]Įplaukų duomenys'!$B:$B,2020,'[10]Įplaukų duomenys'!$D:$D,'4 pav.'!$D52)</f>
        <v>#VALUE!</v>
      </c>
      <c r="G66" s="183" t="e">
        <f>SUMIFS('[10]Įplaukų duomenys'!$H:$H,'[10]Įplaukų duomenys'!$A:$A,'4 pav.'!G$47,'[10]Įplaukų duomenys'!$B:$B,2020,'[10]Įplaukų duomenys'!$D:$D,'4 pav.'!$D52)</f>
        <v>#VALUE!</v>
      </c>
    </row>
    <row r="67" spans="4:7">
      <c r="D67" s="183">
        <f t="shared" si="1"/>
        <v>6</v>
      </c>
      <c r="E67" s="183" t="e">
        <f>#REF!-#REF!</f>
        <v>#REF!</v>
      </c>
      <c r="F67" s="183" t="e">
        <f>SUMIFS('[10]Įplaukų duomenys'!$H:$H,'[10]Įplaukų duomenys'!$A:$A,'4 pav.'!F$47,'[10]Įplaukų duomenys'!$B:$B,2020,'[10]Įplaukų duomenys'!$D:$D,'4 pav.'!$D53)</f>
        <v>#VALUE!</v>
      </c>
      <c r="G67" s="183" t="e">
        <f>SUMIFS('[10]Įplaukų duomenys'!$H:$H,'[10]Įplaukų duomenys'!$A:$A,'4 pav.'!G$47,'[10]Įplaukų duomenys'!$B:$B,2020,'[10]Įplaukų duomenys'!$D:$D,'4 pav.'!$D53)</f>
        <v>#VALUE!</v>
      </c>
    </row>
    <row r="68" spans="4:7">
      <c r="D68" s="183">
        <f t="shared" si="1"/>
        <v>7</v>
      </c>
      <c r="E68" s="183" t="e">
        <f>#REF!-#REF!</f>
        <v>#REF!</v>
      </c>
      <c r="F68" s="183" t="e">
        <f>SUMIFS('[10]Įplaukų duomenys'!$H:$H,'[10]Įplaukų duomenys'!$A:$A,'4 pav.'!F$47,'[10]Įplaukų duomenys'!$B:$B,2020,'[10]Įplaukų duomenys'!$D:$D,'4 pav.'!$D54)</f>
        <v>#VALUE!</v>
      </c>
      <c r="G68" s="183" t="e">
        <f>SUMIFS('[10]Įplaukų duomenys'!$H:$H,'[10]Įplaukų duomenys'!$A:$A,'4 pav.'!G$47,'[10]Įplaukų duomenys'!$B:$B,2020,'[10]Įplaukų duomenys'!$D:$D,'4 pav.'!$D54)</f>
        <v>#VALUE!</v>
      </c>
    </row>
    <row r="69" spans="4:7">
      <c r="D69" s="183">
        <f t="shared" si="1"/>
        <v>8</v>
      </c>
      <c r="E69" s="183" t="e">
        <f>#REF!-#REF!</f>
        <v>#REF!</v>
      </c>
      <c r="F69" s="183" t="e">
        <f>SUMIFS('[10]Įplaukų duomenys'!$H:$H,'[10]Įplaukų duomenys'!$A:$A,'4 pav.'!F$47,'[10]Įplaukų duomenys'!$B:$B,2020,'[10]Įplaukų duomenys'!$D:$D,'4 pav.'!$D55)</f>
        <v>#VALUE!</v>
      </c>
      <c r="G69" s="183" t="e">
        <f>SUMIFS('[10]Įplaukų duomenys'!$H:$H,'[10]Įplaukų duomenys'!$A:$A,'4 pav.'!G$47,'[10]Įplaukų duomenys'!$B:$B,2020,'[10]Įplaukų duomenys'!$D:$D,'4 pav.'!$D55)</f>
        <v>#VALUE!</v>
      </c>
    </row>
    <row r="70" spans="4:7">
      <c r="D70" s="183">
        <f t="shared" si="1"/>
        <v>9</v>
      </c>
      <c r="E70" s="183" t="e">
        <f>#REF!-#REF!</f>
        <v>#REF!</v>
      </c>
    </row>
    <row r="71" spans="4:7">
      <c r="D71" s="183">
        <f t="shared" si="1"/>
        <v>10</v>
      </c>
      <c r="E71" s="183" t="e">
        <f>#REF!-#REF!</f>
        <v>#REF!</v>
      </c>
    </row>
    <row r="72" spans="4:7">
      <c r="D72" s="183">
        <f t="shared" si="1"/>
        <v>11</v>
      </c>
      <c r="E72" s="183" t="e">
        <f>#REF!-#REF!</f>
        <v>#REF!</v>
      </c>
    </row>
    <row r="73" spans="4:7">
      <c r="D73" s="183">
        <f t="shared" si="1"/>
        <v>12</v>
      </c>
      <c r="E73" s="183" t="e">
        <f>#REF!-#REF!</f>
        <v>#REF!</v>
      </c>
    </row>
    <row r="75" spans="4:7">
      <c r="F75" s="183" t="e">
        <f>SUMIFS('[10]Įplaukų duomenys'!$E:$E,'[10]Įplaukų duomenys'!$A:$A,'4 pav.'!F$47,'[10]Įplaukų duomenys'!$B:$B,2020,'[10]Įplaukų duomenys'!$D:$D,'4 pav.'!$D75)</f>
        <v>#VALUE!</v>
      </c>
    </row>
    <row r="76" spans="4:7">
      <c r="F76" s="183" t="s">
        <v>352</v>
      </c>
    </row>
  </sheetData>
  <hyperlinks>
    <hyperlink ref="A1" location="Turinys!A1" display="↖ atgal į turinį" xr:uid="{27D26CF9-F9C1-4152-A5D1-A5B51EDC09BD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6728-92C8-4768-94B2-D1AC45A7EE0D}">
  <sheetPr>
    <tabColor rgb="FF47ABD9"/>
  </sheetPr>
  <dimension ref="A1:J55"/>
  <sheetViews>
    <sheetView showGridLines="0" showRowColHeaders="0" zoomScaleNormal="100" workbookViewId="0"/>
  </sheetViews>
  <sheetFormatPr defaultRowHeight="14.25"/>
  <cols>
    <col min="1" max="1" width="9" style="183"/>
    <col min="2" max="2" width="96.625" style="183" customWidth="1"/>
    <col min="3" max="3" width="9" style="183"/>
    <col min="4" max="4" width="9.125" style="183" bestFit="1" customWidth="1"/>
    <col min="5" max="5" width="13.25" style="183" customWidth="1"/>
    <col min="6" max="6" width="20.25" style="183" customWidth="1"/>
    <col min="7" max="8" width="24" style="183" customWidth="1"/>
    <col min="9" max="9" width="17.875" style="183" customWidth="1"/>
    <col min="10" max="10" width="13.875" style="183" bestFit="1" customWidth="1"/>
    <col min="11" max="16384" width="9" style="183"/>
  </cols>
  <sheetData>
    <row r="1" spans="1:10">
      <c r="A1" s="37" t="s">
        <v>0</v>
      </c>
    </row>
    <row r="2" spans="1:10" ht="15" thickBot="1"/>
    <row r="3" spans="1:10" ht="38.25">
      <c r="B3" s="78" t="s">
        <v>388</v>
      </c>
      <c r="D3" s="376"/>
      <c r="E3" s="377" t="s">
        <v>326</v>
      </c>
      <c r="F3" s="377" t="s">
        <v>136</v>
      </c>
      <c r="G3" s="377" t="s">
        <v>137</v>
      </c>
      <c r="H3" s="377" t="s">
        <v>371</v>
      </c>
      <c r="I3" s="377" t="s">
        <v>29</v>
      </c>
      <c r="J3" s="385" t="s">
        <v>138</v>
      </c>
    </row>
    <row r="4" spans="1:10">
      <c r="D4" s="61" t="s">
        <v>127</v>
      </c>
      <c r="E4" s="378">
        <v>0.80000000000001137</v>
      </c>
      <c r="F4" s="378">
        <v>-0.39999999999997726</v>
      </c>
      <c r="G4" s="378">
        <v>-5.3000000000000007</v>
      </c>
      <c r="H4" s="378">
        <v>-1.1000000000000014</v>
      </c>
      <c r="I4" s="378">
        <v>-0.5</v>
      </c>
      <c r="J4" s="300">
        <v>7.3</v>
      </c>
    </row>
    <row r="5" spans="1:10">
      <c r="D5" s="61" t="s">
        <v>128</v>
      </c>
      <c r="E5" s="378">
        <v>-14.100000000000023</v>
      </c>
      <c r="F5" s="378">
        <v>-0.49999999999994316</v>
      </c>
      <c r="G5" s="378">
        <v>-18.8</v>
      </c>
      <c r="H5" s="378">
        <v>-2.8999999999999986</v>
      </c>
      <c r="I5" s="378">
        <v>0.30000000000000071</v>
      </c>
      <c r="J5" s="300">
        <v>7</v>
      </c>
    </row>
    <row r="6" spans="1:10">
      <c r="D6" s="61" t="s">
        <v>129</v>
      </c>
      <c r="E6" s="378">
        <v>-39.700000000000045</v>
      </c>
      <c r="F6" s="378">
        <v>0.40000000000003411</v>
      </c>
      <c r="G6" s="378">
        <v>-26.1</v>
      </c>
      <c r="H6" s="378">
        <v>-13.899999999999999</v>
      </c>
      <c r="I6" s="378">
        <v>2</v>
      </c>
      <c r="J6" s="300">
        <v>0.20000000000000018</v>
      </c>
    </row>
    <row r="7" spans="1:10">
      <c r="D7" s="61" t="s">
        <v>130</v>
      </c>
      <c r="E7" s="378">
        <v>14.899999999999864</v>
      </c>
      <c r="F7" s="378">
        <v>-1.0999999999999659</v>
      </c>
      <c r="G7" s="378">
        <v>30.5</v>
      </c>
      <c r="H7" s="378">
        <v>-15.999999999999996</v>
      </c>
      <c r="I7" s="378">
        <v>4.6000000000000014</v>
      </c>
      <c r="J7" s="300">
        <v>-9.9999999999999645E-2</v>
      </c>
    </row>
    <row r="8" spans="1:10">
      <c r="D8" s="61" t="s">
        <v>131</v>
      </c>
      <c r="E8" s="378">
        <v>60.400000000000091</v>
      </c>
      <c r="F8" s="378">
        <v>-3.1999999999999318</v>
      </c>
      <c r="G8" s="378">
        <v>74.5</v>
      </c>
      <c r="H8" s="378">
        <v>-18.599999999999994</v>
      </c>
      <c r="I8" s="378">
        <v>10.900000000000002</v>
      </c>
      <c r="J8" s="300">
        <v>0.40000000000000036</v>
      </c>
    </row>
    <row r="9" spans="1:10" s="322" customFormat="1">
      <c r="D9" s="379" t="s">
        <v>132</v>
      </c>
      <c r="E9" s="380">
        <v>86.900000000000091</v>
      </c>
      <c r="F9" s="380">
        <v>0.60000000000007958</v>
      </c>
      <c r="G9" s="380">
        <v>94.4</v>
      </c>
      <c r="H9" s="380">
        <v>-21.9</v>
      </c>
      <c r="I9" s="380">
        <v>19.100000000000001</v>
      </c>
      <c r="J9" s="381">
        <v>0.80000000000000071</v>
      </c>
    </row>
    <row r="10" spans="1:10" s="322" customFormat="1">
      <c r="D10" s="379" t="s">
        <v>133</v>
      </c>
      <c r="E10" s="380">
        <v>87.900000000000091</v>
      </c>
      <c r="F10" s="380">
        <v>1.0000000000001137</v>
      </c>
      <c r="G10" s="380">
        <v>88.600000000000009</v>
      </c>
      <c r="H10" s="380">
        <v>-22.7</v>
      </c>
      <c r="I10" s="380">
        <v>28.1</v>
      </c>
      <c r="J10" s="381">
        <v>0.80000000000000071</v>
      </c>
    </row>
    <row r="11" spans="1:10" s="322" customFormat="1">
      <c r="D11" s="379" t="s">
        <v>134</v>
      </c>
      <c r="E11" s="380">
        <v>91.299999999999727</v>
      </c>
      <c r="F11" s="380">
        <v>1.1000000000000796</v>
      </c>
      <c r="G11" s="380">
        <v>83.4</v>
      </c>
      <c r="H11" s="380">
        <v>-23.4</v>
      </c>
      <c r="I11" s="380">
        <v>37.6</v>
      </c>
      <c r="J11" s="381">
        <v>0.5</v>
      </c>
    </row>
    <row r="12" spans="1:10" s="322" customFormat="1">
      <c r="D12" s="382" t="s">
        <v>135</v>
      </c>
      <c r="E12" s="383">
        <v>93.699999999999818</v>
      </c>
      <c r="F12" s="383">
        <v>1.8000000000000682</v>
      </c>
      <c r="G12" s="383">
        <v>79.100000000000009</v>
      </c>
      <c r="H12" s="383">
        <v>-27</v>
      </c>
      <c r="I12" s="383">
        <v>47.5</v>
      </c>
      <c r="J12" s="384">
        <v>0.5</v>
      </c>
    </row>
    <row r="13" spans="1:10">
      <c r="G13" s="369"/>
    </row>
    <row r="15" spans="1:10">
      <c r="G15" s="8"/>
      <c r="H15" s="8"/>
    </row>
    <row r="24" spans="2:2" ht="15" thickBot="1">
      <c r="B24" s="162" t="s">
        <v>213</v>
      </c>
    </row>
    <row r="38" spans="4:10">
      <c r="E38" s="183" t="s">
        <v>353</v>
      </c>
      <c r="F38" s="183" t="s">
        <v>354</v>
      </c>
      <c r="G38" s="183" t="s">
        <v>355</v>
      </c>
      <c r="H38" s="374" t="s">
        <v>356</v>
      </c>
      <c r="I38" s="183" t="s">
        <v>357</v>
      </c>
      <c r="J38" s="183" t="s">
        <v>358</v>
      </c>
    </row>
    <row r="39" spans="4:10">
      <c r="D39" s="183">
        <v>1</v>
      </c>
      <c r="E39" s="8" t="e">
        <f>#REF!-#REF!</f>
        <v>#REF!</v>
      </c>
      <c r="F39" s="183" t="e">
        <f>SUMIFS('[10]Išlaidų duomenys'!$H:$H,'[10]Išlaidų duomenys'!$B:$B,2020,'[10]Išlaidų duomenys'!$D:$D,$D39,'[10]Išlaidų duomenys'!$A:$A,'5 pav.'!F$38)</f>
        <v>#VALUE!</v>
      </c>
      <c r="G39" s="183" t="e">
        <f>SUMIFS('[10]Išlaidų duomenys'!$H:$H,'[10]Išlaidų duomenys'!$B:$B,2020,'[10]Išlaidų duomenys'!$D:$D,$D39,'[10]Išlaidų duomenys'!$A:$A,'5 pav.'!G$38)</f>
        <v>#VALUE!</v>
      </c>
      <c r="H39" s="183" t="e">
        <f>SUMIFS('[10]Išlaidų duomenys'!$H:$H,'[10]Išlaidų duomenys'!$B:$B,2020,'[10]Išlaidų duomenys'!$D:$D,$D39,'[10]Išlaidų duomenys'!$A:$A,'5 pav.'!H$38)</f>
        <v>#VALUE!</v>
      </c>
      <c r="I39" s="183" t="e">
        <f>SUMIFS('[10]Išlaidų duomenys'!$H:$H,'[10]Išlaidų duomenys'!$B:$B,2020,'[10]Išlaidų duomenys'!$D:$D,$D39,'[10]Išlaidų duomenys'!$A:$A,'5 pav.'!I$38)</f>
        <v>#VALUE!</v>
      </c>
      <c r="J39" s="183" t="e">
        <f>SUMIFS('[10]Išlaidų duomenys'!$H:$H,'[10]Išlaidų duomenys'!$B:$B,2020,'[10]Išlaidų duomenys'!$D:$D,$D39,'[10]Išlaidų duomenys'!$A:$A,'5 pav.'!J$38)</f>
        <v>#VALUE!</v>
      </c>
    </row>
    <row r="40" spans="4:10">
      <c r="D40" s="183">
        <f>D39+1</f>
        <v>2</v>
      </c>
      <c r="E40" s="8" t="e">
        <f>#REF!-#REF!</f>
        <v>#REF!</v>
      </c>
      <c r="F40" s="183" t="e">
        <f>SUMIFS('[10]Išlaidų duomenys'!$H:$H,'[10]Išlaidų duomenys'!$B:$B,2020,'[10]Išlaidų duomenys'!$D:$D,$D40,'[10]Išlaidų duomenys'!$A:$A,'5 pav.'!F$38)+F39</f>
        <v>#VALUE!</v>
      </c>
      <c r="G40" s="183" t="e">
        <f>SUMIFS('[10]Išlaidų duomenys'!$H:$H,'[10]Išlaidų duomenys'!$B:$B,2020,'[10]Išlaidų duomenys'!$D:$D,$D40,'[10]Išlaidų duomenys'!$A:$A,'5 pav.'!G$38)+G39</f>
        <v>#VALUE!</v>
      </c>
      <c r="H40" s="183" t="e">
        <f>SUMIFS('[10]Išlaidų duomenys'!$H:$H,'[10]Išlaidų duomenys'!$B:$B,2020,'[10]Išlaidų duomenys'!$D:$D,$D40,'[10]Išlaidų duomenys'!$A:$A,'5 pav.'!H$38)+H39</f>
        <v>#VALUE!</v>
      </c>
      <c r="I40" s="183" t="e">
        <f>SUMIFS('[10]Išlaidų duomenys'!$H:$H,'[10]Išlaidų duomenys'!$B:$B,2020,'[10]Išlaidų duomenys'!$D:$D,$D40,'[10]Išlaidų duomenys'!$A:$A,'5 pav.'!I$38)+I39</f>
        <v>#VALUE!</v>
      </c>
      <c r="J40" s="183" t="e">
        <f>SUMIFS('[10]Išlaidų duomenys'!$H:$H,'[10]Išlaidų duomenys'!$B:$B,2020,'[10]Išlaidų duomenys'!$D:$D,$D40,'[10]Išlaidų duomenys'!$A:$A,'5 pav.'!J$38)+J39</f>
        <v>#VALUE!</v>
      </c>
    </row>
    <row r="41" spans="4:10">
      <c r="D41" s="183">
        <f t="shared" ref="D41:D50" si="0">D40+1</f>
        <v>3</v>
      </c>
      <c r="E41" s="8" t="e">
        <f>#REF!-#REF!</f>
        <v>#REF!</v>
      </c>
      <c r="F41" s="183" t="e">
        <f>SUMIFS('[10]Išlaidų duomenys'!$H:$H,'[10]Išlaidų duomenys'!$B:$B,2020,'[10]Išlaidų duomenys'!$D:$D,$D41,'[10]Išlaidų duomenys'!$A:$A,'5 pav.'!F$38)+F40</f>
        <v>#VALUE!</v>
      </c>
      <c r="G41" s="183" t="e">
        <f>SUMIFS('[10]Išlaidų duomenys'!$H:$H,'[10]Išlaidų duomenys'!$B:$B,2020,'[10]Išlaidų duomenys'!$D:$D,$D41,'[10]Išlaidų duomenys'!$A:$A,'5 pav.'!G$38)+G40</f>
        <v>#VALUE!</v>
      </c>
      <c r="H41" s="183" t="e">
        <f>SUMIFS('[10]Išlaidų duomenys'!$H:$H,'[10]Išlaidų duomenys'!$B:$B,2020,'[10]Išlaidų duomenys'!$D:$D,$D41,'[10]Išlaidų duomenys'!$A:$A,'5 pav.'!H$38)+H40</f>
        <v>#VALUE!</v>
      </c>
      <c r="I41" s="183" t="e">
        <f>SUMIFS('[10]Išlaidų duomenys'!$H:$H,'[10]Išlaidų duomenys'!$B:$B,2020,'[10]Išlaidų duomenys'!$D:$D,$D41,'[10]Išlaidų duomenys'!$A:$A,'5 pav.'!I$38)+I40</f>
        <v>#VALUE!</v>
      </c>
      <c r="J41" s="183" t="e">
        <f>SUMIFS('[10]Išlaidų duomenys'!$H:$H,'[10]Išlaidų duomenys'!$B:$B,2020,'[10]Išlaidų duomenys'!$D:$D,$D41,'[10]Išlaidų duomenys'!$A:$A,'5 pav.'!J$38)+J40</f>
        <v>#VALUE!</v>
      </c>
    </row>
    <row r="42" spans="4:10">
      <c r="D42" s="183">
        <f t="shared" si="0"/>
        <v>4</v>
      </c>
      <c r="E42" s="183" t="e">
        <f>#REF!-#REF!</f>
        <v>#REF!</v>
      </c>
      <c r="F42" s="183" t="e">
        <f>SUMIFS('[10]Išlaidų duomenys'!$H:$H,'[10]Išlaidų duomenys'!$B:$B,2020,'[10]Išlaidų duomenys'!$D:$D,$D42,'[10]Išlaidų duomenys'!$A:$A,'5 pav.'!F$38)+F41</f>
        <v>#VALUE!</v>
      </c>
      <c r="G42" s="183" t="e">
        <f>SUMIFS('[10]Išlaidų duomenys'!$H:$H,'[10]Išlaidų duomenys'!$B:$B,2020,'[10]Išlaidų duomenys'!$D:$D,$D42,'[10]Išlaidų duomenys'!$A:$A,'5 pav.'!G$38)+G41</f>
        <v>#VALUE!</v>
      </c>
      <c r="H42" s="183" t="e">
        <f>SUMIFS('[10]Išlaidų duomenys'!$H:$H,'[10]Išlaidų duomenys'!$B:$B,2020,'[10]Išlaidų duomenys'!$D:$D,$D42,'[10]Išlaidų duomenys'!$A:$A,'5 pav.'!H$38)+H41</f>
        <v>#VALUE!</v>
      </c>
      <c r="I42" s="183" t="e">
        <f>SUMIFS('[10]Išlaidų duomenys'!$H:$H,'[10]Išlaidų duomenys'!$B:$B,2020,'[10]Išlaidų duomenys'!$D:$D,$D42,'[10]Išlaidų duomenys'!$A:$A,'5 pav.'!I$38)+I41</f>
        <v>#VALUE!</v>
      </c>
      <c r="J42" s="183" t="e">
        <f>SUMIFS('[10]Išlaidų duomenys'!$H:$H,'[10]Išlaidų duomenys'!$B:$B,2020,'[10]Išlaidų duomenys'!$D:$D,$D42,'[10]Išlaidų duomenys'!$A:$A,'5 pav.'!J$38)+J41</f>
        <v>#VALUE!</v>
      </c>
    </row>
    <row r="43" spans="4:10">
      <c r="D43" s="183">
        <f t="shared" si="0"/>
        <v>5</v>
      </c>
      <c r="E43" s="183" t="e">
        <f>#REF!-#REF!</f>
        <v>#REF!</v>
      </c>
      <c r="F43" s="183" t="e">
        <f>SUMIFS('[10]Išlaidų duomenys'!$H:$H,'[10]Išlaidų duomenys'!$B:$B,2020,'[10]Išlaidų duomenys'!$D:$D,$D43,'[10]Išlaidų duomenys'!$A:$A,'5 pav.'!F$38)+F42</f>
        <v>#VALUE!</v>
      </c>
      <c r="G43" s="183" t="e">
        <f>SUMIFS('[10]Išlaidų duomenys'!$H:$H,'[10]Išlaidų duomenys'!$B:$B,2020,'[10]Išlaidų duomenys'!$D:$D,$D43,'[10]Išlaidų duomenys'!$A:$A,'5 pav.'!G$38)+G42</f>
        <v>#VALUE!</v>
      </c>
      <c r="H43" s="183" t="e">
        <f>SUMIFS('[10]Išlaidų duomenys'!$H:$H,'[10]Išlaidų duomenys'!$B:$B,2020,'[10]Išlaidų duomenys'!$D:$D,$D43,'[10]Išlaidų duomenys'!$A:$A,'5 pav.'!H$38)+H42</f>
        <v>#VALUE!</v>
      </c>
      <c r="I43" s="183" t="e">
        <f>SUMIFS('[10]Išlaidų duomenys'!$H:$H,'[10]Išlaidų duomenys'!$B:$B,2020,'[10]Išlaidų duomenys'!$D:$D,$D43,'[10]Išlaidų duomenys'!$A:$A,'5 pav.'!I$38)+I42</f>
        <v>#VALUE!</v>
      </c>
      <c r="J43" s="183" t="e">
        <f>SUMIFS('[10]Išlaidų duomenys'!$H:$H,'[10]Išlaidų duomenys'!$B:$B,2020,'[10]Išlaidų duomenys'!$D:$D,$D43,'[10]Išlaidų duomenys'!$A:$A,'5 pav.'!J$38)+J42</f>
        <v>#VALUE!</v>
      </c>
    </row>
    <row r="44" spans="4:10" s="369" customFormat="1">
      <c r="D44" s="369">
        <f t="shared" si="0"/>
        <v>6</v>
      </c>
      <c r="E44" s="369" t="e">
        <f>#REF!-#REF!</f>
        <v>#REF!</v>
      </c>
      <c r="F44" s="369" t="e">
        <f>SUMIFS('[10]Išlaidų duomenys'!$H:$H,'[10]Išlaidų duomenys'!$B:$B,2020,'[10]Išlaidų duomenys'!$D:$D,$D44,'[10]Išlaidų duomenys'!$A:$A,'5 pav.'!F$38)+F43</f>
        <v>#VALUE!</v>
      </c>
      <c r="G44" s="369" t="e">
        <f>SUMIFS('[10]Išlaidų duomenys'!$H:$H,'[10]Išlaidų duomenys'!$B:$B,2020,'[10]Išlaidų duomenys'!$D:$D,$D44,'[10]Išlaidų duomenys'!$A:$A,'5 pav.'!G$38)+G43</f>
        <v>#VALUE!</v>
      </c>
      <c r="H44" s="369" t="e">
        <f>SUMIFS('[10]Išlaidų duomenys'!$H:$H,'[10]Išlaidų duomenys'!$B:$B,2020,'[10]Išlaidų duomenys'!$D:$D,$D44,'[10]Išlaidų duomenys'!$A:$A,'5 pav.'!H$38)+H43</f>
        <v>#VALUE!</v>
      </c>
      <c r="I44" s="369" t="e">
        <f>SUMIFS('[10]Išlaidų duomenys'!$H:$H,'[10]Išlaidų duomenys'!$B:$B,2020,'[10]Išlaidų duomenys'!$D:$D,$D44,'[10]Išlaidų duomenys'!$A:$A,'5 pav.'!I$38)+I43</f>
        <v>#VALUE!</v>
      </c>
      <c r="J44" s="369" t="e">
        <f>SUMIFS('[10]Išlaidų duomenys'!$H:$H,'[10]Išlaidų duomenys'!$B:$B,2020,'[10]Išlaidų duomenys'!$D:$D,$D44,'[10]Išlaidų duomenys'!$A:$A,'5 pav.'!J$38)+J43</f>
        <v>#VALUE!</v>
      </c>
    </row>
    <row r="45" spans="4:10" s="369" customFormat="1">
      <c r="D45" s="369">
        <f t="shared" si="0"/>
        <v>7</v>
      </c>
      <c r="E45" s="369" t="e">
        <f>#REF!-#REF!</f>
        <v>#REF!</v>
      </c>
      <c r="F45" s="369" t="e">
        <f>SUMIFS('[10]Išlaidų duomenys'!$H:$H,'[10]Išlaidų duomenys'!$B:$B,2020,'[10]Išlaidų duomenys'!$D:$D,$D45,'[10]Išlaidų duomenys'!$A:$A,'5 pav.'!F$38)+F44</f>
        <v>#VALUE!</v>
      </c>
      <c r="G45" s="369" t="e">
        <f>SUMIFS('[10]Išlaidų duomenys'!$H:$H,'[10]Išlaidų duomenys'!$B:$B,2020,'[10]Išlaidų duomenys'!$D:$D,$D45,'[10]Išlaidų duomenys'!$A:$A,'5 pav.'!G$38)+G44</f>
        <v>#VALUE!</v>
      </c>
      <c r="H45" s="369" t="e">
        <f>SUMIFS('[10]Išlaidų duomenys'!$H:$H,'[10]Išlaidų duomenys'!$B:$B,2020,'[10]Išlaidų duomenys'!$D:$D,$D45,'[10]Išlaidų duomenys'!$A:$A,'5 pav.'!H$38)+H44</f>
        <v>#VALUE!</v>
      </c>
      <c r="I45" s="369" t="e">
        <f>SUMIFS('[10]Išlaidų duomenys'!$H:$H,'[10]Išlaidų duomenys'!$B:$B,2020,'[10]Išlaidų duomenys'!$D:$D,$D45,'[10]Išlaidų duomenys'!$A:$A,'5 pav.'!I$38)+I44</f>
        <v>#VALUE!</v>
      </c>
      <c r="J45" s="369" t="e">
        <f>SUMIFS('[10]Išlaidų duomenys'!$H:$H,'[10]Išlaidų duomenys'!$B:$B,2020,'[10]Išlaidų duomenys'!$D:$D,$D45,'[10]Išlaidų duomenys'!$A:$A,'5 pav.'!J$38)+J44</f>
        <v>#VALUE!</v>
      </c>
    </row>
    <row r="46" spans="4:10" s="369" customFormat="1">
      <c r="D46" s="369">
        <f t="shared" si="0"/>
        <v>8</v>
      </c>
      <c r="E46" s="369" t="e">
        <f>#REF!-#REF!</f>
        <v>#REF!</v>
      </c>
      <c r="F46" s="369" t="e">
        <f>SUMIFS('[10]Išlaidų duomenys'!$H:$H,'[10]Išlaidų duomenys'!$B:$B,2020,'[10]Išlaidų duomenys'!$D:$D,$D46,'[10]Išlaidų duomenys'!$A:$A,'5 pav.'!F$38)+F45</f>
        <v>#VALUE!</v>
      </c>
      <c r="G46" s="369" t="e">
        <f>SUMIFS('[10]Išlaidų duomenys'!$H:$H,'[10]Išlaidų duomenys'!$B:$B,2020,'[10]Išlaidų duomenys'!$D:$D,$D46,'[10]Išlaidų duomenys'!$A:$A,'5 pav.'!G$38)+G45</f>
        <v>#VALUE!</v>
      </c>
      <c r="H46" s="369" t="e">
        <f>SUMIFS('[10]Išlaidų duomenys'!$H:$H,'[10]Išlaidų duomenys'!$B:$B,2020,'[10]Išlaidų duomenys'!$D:$D,$D46,'[10]Išlaidų duomenys'!$A:$A,'5 pav.'!H$38)+H45</f>
        <v>#VALUE!</v>
      </c>
      <c r="I46" s="369" t="e">
        <f>SUMIFS('[10]Išlaidų duomenys'!$H:$H,'[10]Išlaidų duomenys'!$B:$B,2020,'[10]Išlaidų duomenys'!$D:$D,$D46,'[10]Išlaidų duomenys'!$A:$A,'5 pav.'!I$38)+I45</f>
        <v>#VALUE!</v>
      </c>
      <c r="J46" s="369" t="e">
        <f>SUMIFS('[10]Išlaidų duomenys'!$H:$H,'[10]Išlaidų duomenys'!$B:$B,2020,'[10]Išlaidų duomenys'!$D:$D,$D46,'[10]Išlaidų duomenys'!$A:$A,'5 pav.'!J$38)+J45</f>
        <v>#VALUE!</v>
      </c>
    </row>
    <row r="47" spans="4:10" s="369" customFormat="1">
      <c r="D47" s="369">
        <f t="shared" si="0"/>
        <v>9</v>
      </c>
      <c r="E47" s="369" t="e">
        <f>#REF!-#REF!</f>
        <v>#REF!</v>
      </c>
      <c r="F47" s="369" t="e">
        <f>SUMIFS('[10]Išlaidų duomenys'!$H:$H,'[10]Išlaidų duomenys'!$B:$B,2020,'[10]Išlaidų duomenys'!$D:$D,$D47,'[10]Išlaidų duomenys'!$A:$A,'5 pav.'!F$38)+F46</f>
        <v>#VALUE!</v>
      </c>
      <c r="G47" s="369" t="e">
        <f>SUMIFS('[10]Išlaidų duomenys'!$H:$H,'[10]Išlaidų duomenys'!$B:$B,2020,'[10]Išlaidų duomenys'!$D:$D,$D47,'[10]Išlaidų duomenys'!$A:$A,'5 pav.'!G$38)+G46</f>
        <v>#VALUE!</v>
      </c>
      <c r="H47" s="369" t="e">
        <f>SUMIFS('[10]Išlaidų duomenys'!$H:$H,'[10]Išlaidų duomenys'!$B:$B,2020,'[10]Išlaidų duomenys'!$D:$D,$D47,'[10]Išlaidų duomenys'!$A:$A,'5 pav.'!H$38)+H46</f>
        <v>#VALUE!</v>
      </c>
      <c r="I47" s="369" t="e">
        <f>SUMIFS('[10]Išlaidų duomenys'!$H:$H,'[10]Išlaidų duomenys'!$B:$B,2020,'[10]Išlaidų duomenys'!$D:$D,$D47,'[10]Išlaidų duomenys'!$A:$A,'5 pav.'!I$38)+I46</f>
        <v>#VALUE!</v>
      </c>
      <c r="J47" s="369" t="e">
        <f>SUMIFS('[10]Išlaidų duomenys'!$H:$H,'[10]Išlaidų duomenys'!$B:$B,2020,'[10]Išlaidų duomenys'!$D:$D,$D47,'[10]Išlaidų duomenys'!$A:$A,'5 pav.'!J$38)+J46</f>
        <v>#VALUE!</v>
      </c>
    </row>
    <row r="48" spans="4:10" s="369" customFormat="1">
      <c r="D48" s="369">
        <f t="shared" si="0"/>
        <v>10</v>
      </c>
      <c r="E48" s="369" t="e">
        <f>#REF!-#REF!</f>
        <v>#REF!</v>
      </c>
      <c r="F48" s="369" t="e">
        <f>SUMIFS('[10]Išlaidų duomenys'!$H:$H,'[10]Išlaidų duomenys'!$B:$B,2020,'[10]Išlaidų duomenys'!$D:$D,$D48,'[10]Išlaidų duomenys'!$A:$A,'5 pav.'!F$38)+F47</f>
        <v>#VALUE!</v>
      </c>
      <c r="G48" s="369" t="e">
        <f>SUMIFS('[10]Išlaidų duomenys'!$H:$H,'[10]Išlaidų duomenys'!$B:$B,2020,'[10]Išlaidų duomenys'!$D:$D,$D48,'[10]Išlaidų duomenys'!$A:$A,'5 pav.'!G$38)+G47</f>
        <v>#VALUE!</v>
      </c>
      <c r="H48" s="369" t="e">
        <f>SUMIFS('[10]Išlaidų duomenys'!$H:$H,'[10]Išlaidų duomenys'!$B:$B,2020,'[10]Išlaidų duomenys'!$D:$D,$D48,'[10]Išlaidų duomenys'!$A:$A,'5 pav.'!H$38)+H47</f>
        <v>#VALUE!</v>
      </c>
      <c r="I48" s="369" t="e">
        <f>SUMIFS('[10]Išlaidų duomenys'!$H:$H,'[10]Išlaidų duomenys'!$B:$B,2020,'[10]Išlaidų duomenys'!$D:$D,$D48,'[10]Išlaidų duomenys'!$A:$A,'5 pav.'!I$38)+I47</f>
        <v>#VALUE!</v>
      </c>
      <c r="J48" s="369" t="e">
        <f>SUMIFS('[10]Išlaidų duomenys'!$H:$H,'[10]Išlaidų duomenys'!$B:$B,2020,'[10]Išlaidų duomenys'!$D:$D,$D48,'[10]Išlaidų duomenys'!$A:$A,'5 pav.'!J$38)+J47</f>
        <v>#VALUE!</v>
      </c>
    </row>
    <row r="49" spans="4:10" s="369" customFormat="1">
      <c r="D49" s="369">
        <f t="shared" si="0"/>
        <v>11</v>
      </c>
      <c r="E49" s="369" t="e">
        <f>#REF!-#REF!</f>
        <v>#REF!</v>
      </c>
      <c r="F49" s="369" t="e">
        <f>SUMIFS('[10]Išlaidų duomenys'!$H:$H,'[10]Išlaidų duomenys'!$B:$B,2020,'[10]Išlaidų duomenys'!$D:$D,$D49,'[10]Išlaidų duomenys'!$A:$A,'5 pav.'!F$38)+F48</f>
        <v>#VALUE!</v>
      </c>
      <c r="G49" s="369" t="e">
        <f>SUMIFS('[10]Išlaidų duomenys'!$H:$H,'[10]Išlaidų duomenys'!$B:$B,2020,'[10]Išlaidų duomenys'!$D:$D,$D49,'[10]Išlaidų duomenys'!$A:$A,'5 pav.'!G$38)+G48</f>
        <v>#VALUE!</v>
      </c>
      <c r="H49" s="369" t="e">
        <f>SUMIFS('[10]Išlaidų duomenys'!$H:$H,'[10]Išlaidų duomenys'!$B:$B,2020,'[10]Išlaidų duomenys'!$D:$D,$D49,'[10]Išlaidų duomenys'!$A:$A,'5 pav.'!H$38)+H48</f>
        <v>#VALUE!</v>
      </c>
      <c r="I49" s="369" t="e">
        <f>SUMIFS('[10]Išlaidų duomenys'!$H:$H,'[10]Išlaidų duomenys'!$B:$B,2020,'[10]Išlaidų duomenys'!$D:$D,$D49,'[10]Išlaidų duomenys'!$A:$A,'5 pav.'!I$38)+I48</f>
        <v>#VALUE!</v>
      </c>
      <c r="J49" s="369" t="e">
        <f>SUMIFS('[10]Išlaidų duomenys'!$H:$H,'[10]Išlaidų duomenys'!$B:$B,2020,'[10]Išlaidų duomenys'!$D:$D,$D49,'[10]Išlaidų duomenys'!$A:$A,'5 pav.'!J$38)+J48</f>
        <v>#VALUE!</v>
      </c>
    </row>
    <row r="50" spans="4:10" s="369" customFormat="1">
      <c r="D50" s="369">
        <f t="shared" si="0"/>
        <v>12</v>
      </c>
      <c r="E50" s="369" t="e">
        <f>#REF!-#REF!</f>
        <v>#REF!</v>
      </c>
      <c r="F50" s="369" t="e">
        <f>SUMIFS('[10]Išlaidų duomenys'!$H:$H,'[10]Išlaidų duomenys'!$B:$B,2020,'[10]Išlaidų duomenys'!$D:$D,$D50,'[10]Išlaidų duomenys'!$A:$A,'5 pav.'!F$38)+F49</f>
        <v>#VALUE!</v>
      </c>
      <c r="G50" s="369" t="e">
        <f>SUMIFS('[10]Išlaidų duomenys'!$H:$H,'[10]Išlaidų duomenys'!$B:$B,2020,'[10]Išlaidų duomenys'!$D:$D,$D50,'[10]Išlaidų duomenys'!$A:$A,'5 pav.'!G$38)+G49</f>
        <v>#VALUE!</v>
      </c>
      <c r="H50" s="369" t="e">
        <f>SUMIFS('[10]Išlaidų duomenys'!$H:$H,'[10]Išlaidų duomenys'!$B:$B,2020,'[10]Išlaidų duomenys'!$D:$D,$D50,'[10]Išlaidų duomenys'!$A:$A,'5 pav.'!H$38)+H49</f>
        <v>#VALUE!</v>
      </c>
      <c r="I50" s="369" t="e">
        <f>SUMIFS('[10]Išlaidų duomenys'!$H:$H,'[10]Išlaidų duomenys'!$B:$B,2020,'[10]Išlaidų duomenys'!$D:$D,$D50,'[10]Išlaidų duomenys'!$A:$A,'5 pav.'!I$38)+I49</f>
        <v>#VALUE!</v>
      </c>
      <c r="J50" s="369" t="e">
        <f>SUMIFS('[10]Išlaidų duomenys'!$H:$H,'[10]Išlaidų duomenys'!$B:$B,2020,'[10]Išlaidų duomenys'!$D:$D,$D50,'[10]Išlaidų duomenys'!$A:$A,'5 pav.'!J$38)+J49</f>
        <v>#VALUE!</v>
      </c>
    </row>
    <row r="52" spans="4:10">
      <c r="F52" s="375"/>
      <c r="G52" s="374"/>
      <c r="H52" s="374"/>
      <c r="I52" s="375"/>
      <c r="J52" s="374"/>
    </row>
    <row r="55" spans="4:10">
      <c r="F55" s="373" t="e">
        <f>#REF!/#REF!*100</f>
        <v>#REF!</v>
      </c>
    </row>
  </sheetData>
  <hyperlinks>
    <hyperlink ref="A1" location="Turinys!A1" display="↖ atgal į turinį" xr:uid="{F58411BE-1F44-4223-80FA-6F115C82C927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E89B-2535-4CFC-98DB-CFEDF6BC3C1C}">
  <sheetPr>
    <tabColor rgb="FF47ABD9"/>
  </sheetPr>
  <dimension ref="A1:Y27"/>
  <sheetViews>
    <sheetView showGridLines="0" showRowColHeaders="0" workbookViewId="0"/>
  </sheetViews>
  <sheetFormatPr defaultRowHeight="12.75"/>
  <cols>
    <col min="1" max="1" width="9" style="48"/>
    <col min="2" max="2" width="60" style="48" customWidth="1"/>
    <col min="3" max="3" width="9" style="48"/>
    <col min="4" max="4" width="32.5" style="48" bestFit="1" customWidth="1"/>
    <col min="5" max="5" width="7.75" style="48" customWidth="1"/>
    <col min="6" max="6" width="11.75" style="48" customWidth="1"/>
    <col min="7" max="7" width="9" style="48"/>
    <col min="8" max="8" width="14.5" style="48" customWidth="1"/>
    <col min="9" max="16384" width="9" style="48"/>
  </cols>
  <sheetData>
    <row r="1" spans="1:25" ht="14.25">
      <c r="A1" s="37" t="s">
        <v>0</v>
      </c>
    </row>
    <row r="2" spans="1:25" ht="13.5" thickBot="1"/>
    <row r="3" spans="1:25" s="106" customFormat="1" ht="25.5" customHeight="1">
      <c r="B3" s="78" t="s">
        <v>389</v>
      </c>
      <c r="D3" s="168"/>
      <c r="E3" s="169">
        <v>2020</v>
      </c>
      <c r="F3" s="107"/>
      <c r="G3" s="107"/>
      <c r="H3" s="107"/>
    </row>
    <row r="4" spans="1:25" ht="14.25">
      <c r="D4" s="170" t="s">
        <v>267</v>
      </c>
      <c r="E4" s="296">
        <v>-0.1</v>
      </c>
      <c r="F4" s="103"/>
      <c r="G4" s="103"/>
      <c r="H4" s="103"/>
    </row>
    <row r="5" spans="1:25" ht="14.25" customHeight="1">
      <c r="D5" s="170" t="s">
        <v>268</v>
      </c>
      <c r="E5" s="296">
        <v>-0.1</v>
      </c>
      <c r="F5" s="103"/>
      <c r="G5" s="103"/>
      <c r="H5" s="103"/>
    </row>
    <row r="6" spans="1:25" ht="14.25" customHeight="1">
      <c r="D6" s="170" t="s">
        <v>269</v>
      </c>
      <c r="E6" s="296">
        <v>-5.4</v>
      </c>
      <c r="F6" s="103"/>
      <c r="G6" s="103"/>
      <c r="H6" s="103"/>
    </row>
    <row r="7" spans="1:25" ht="14.25">
      <c r="D7" s="170"/>
      <c r="E7" s="296"/>
      <c r="F7" s="103"/>
      <c r="G7" s="103"/>
      <c r="H7" s="103"/>
    </row>
    <row r="8" spans="1:25" ht="14.25">
      <c r="D8" s="171" t="s">
        <v>270</v>
      </c>
      <c r="E8" s="297">
        <v>-5.7</v>
      </c>
      <c r="F8" s="103"/>
      <c r="G8" s="103"/>
      <c r="H8" s="103"/>
    </row>
    <row r="9" spans="1:25">
      <c r="F9" s="103"/>
      <c r="G9" s="103"/>
      <c r="H9" s="103"/>
    </row>
    <row r="10" spans="1:25">
      <c r="D10" s="104"/>
      <c r="E10" s="103"/>
      <c r="F10" s="103"/>
      <c r="G10" s="103"/>
      <c r="H10" s="103"/>
    </row>
    <row r="11" spans="1:25">
      <c r="D11" s="104"/>
      <c r="E11" s="103"/>
      <c r="F11" s="103"/>
      <c r="G11" s="103"/>
      <c r="H11" s="103"/>
    </row>
    <row r="12" spans="1:25">
      <c r="D12" s="104"/>
      <c r="E12" s="103"/>
      <c r="F12" s="103"/>
      <c r="G12" s="103"/>
      <c r="H12" s="103"/>
      <c r="Y12" s="49"/>
    </row>
    <row r="25" spans="2:2">
      <c r="B25" s="48" t="s">
        <v>315</v>
      </c>
    </row>
    <row r="27" spans="2:2" ht="14.25" thickBot="1">
      <c r="B27" s="162" t="s">
        <v>168</v>
      </c>
    </row>
  </sheetData>
  <hyperlinks>
    <hyperlink ref="A1" location="Turinys!A1" display="↖ atgal į turinį" xr:uid="{3431ECA1-B299-458B-BB64-5EFAF79A7EAF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31</vt:i4>
      </vt:variant>
      <vt:variant>
        <vt:lpstr>Įvardytieji diapazonai</vt:lpstr>
      </vt:variant>
      <vt:variant>
        <vt:i4>5</vt:i4>
      </vt:variant>
    </vt:vector>
  </HeadingPairs>
  <TitlesOfParts>
    <vt:vector size="36" baseType="lpstr">
      <vt:lpstr>Turinys</vt:lpstr>
      <vt:lpstr>2016</vt:lpstr>
      <vt:lpstr>2017</vt:lpstr>
      <vt:lpstr>1 pav.</vt:lpstr>
      <vt:lpstr>2 pav.</vt:lpstr>
      <vt:lpstr>3 pav.</vt:lpstr>
      <vt:lpstr>4 pav.</vt:lpstr>
      <vt:lpstr>5 pav.</vt:lpstr>
      <vt:lpstr>6 pav.</vt:lpstr>
      <vt:lpstr>7 pav.</vt:lpstr>
      <vt:lpstr>8 pav.</vt:lpstr>
      <vt:lpstr>9 pav.</vt:lpstr>
      <vt:lpstr>10 pav.</vt:lpstr>
      <vt:lpstr>A.1 pav.</vt:lpstr>
      <vt:lpstr>A. 2 pav.</vt:lpstr>
      <vt:lpstr>1 lentelė</vt:lpstr>
      <vt:lpstr>11 pav.</vt:lpstr>
      <vt:lpstr>2 lentelė</vt:lpstr>
      <vt:lpstr>12 pav.</vt:lpstr>
      <vt:lpstr>13 pav.</vt:lpstr>
      <vt:lpstr>14 pav.</vt:lpstr>
      <vt:lpstr>15 pav.</vt:lpstr>
      <vt:lpstr>16 pav. </vt:lpstr>
      <vt:lpstr>17 pav. </vt:lpstr>
      <vt:lpstr>2 priedas. 1 lent.</vt:lpstr>
      <vt:lpstr>2 priedas. 2 lent.</vt:lpstr>
      <vt:lpstr>3 priedas. 1 lent.</vt:lpstr>
      <vt:lpstr>3 priedas. 2 lent.</vt:lpstr>
      <vt:lpstr>4 priedas. 1 lent. </vt:lpstr>
      <vt:lpstr>Švieslentė</vt:lpstr>
      <vt:lpstr>VSDF ir PSDF balansai</vt:lpstr>
      <vt:lpstr>'4 priedas. 1 lent. '!_ftnref1</vt:lpstr>
      <vt:lpstr>'4 priedas. 1 lent. '!_ftnref2</vt:lpstr>
      <vt:lpstr>'4 priedas. 1 lent. '!_ftnref3</vt:lpstr>
      <vt:lpstr>'4 priedas. 1 lent. '!_ftnref4</vt:lpstr>
      <vt:lpstr>Turinys!_Toc524692727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2020-12-30T13:28:12Z</dcterms:modified>
</cp:coreProperties>
</file>