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Šios_darbaknygės"/>
  <xr:revisionPtr revIDLastSave="0" documentId="13_ncr:1_{9061525E-F855-4835-877B-9220B0A890F4}" xr6:coauthVersionLast="36" xr6:coauthVersionMax="36" xr10:uidLastSave="{00000000-0000-0000-0000-000000000000}"/>
  <bookViews>
    <workbookView xWindow="21096" yWindow="0" windowWidth="9372" windowHeight="7776" xr2:uid="{00000000-000D-0000-FFFF-FFFF00000000}"/>
  </bookViews>
  <sheets>
    <sheet name="Turinys | Content" sheetId="8" r:id="rId1"/>
    <sheet name="Savivaldybės" sheetId="4" state="hidden" r:id="rId2"/>
    <sheet name="Suvestinė | Summary" sheetId="9" r:id="rId3"/>
    <sheet name="KĮ 4 str. 2 d. | CL 4.2." sheetId="6" r:id="rId4"/>
    <sheet name="KĮ 4 str. 4 d. | CL 4.4." sheetId="7" r:id="rId5"/>
  </sheets>
  <externalReferences>
    <externalReference r:id="rId6"/>
    <externalReference r:id="rId7"/>
  </externalReferences>
  <definedNames>
    <definedName name="_1_pav.________VS_skola" localSheetId="3">[1]Content!#REF!</definedName>
    <definedName name="_1_pav.________VS_skola" localSheetId="4">[1]Content!#REF!</definedName>
    <definedName name="_1_pav.________VS_skola" localSheetId="1">[2]Turinys!#REF!</definedName>
    <definedName name="_1_pav.________VS_skola">#REF!</definedName>
    <definedName name="_xlnm._FilterDatabase" localSheetId="3" hidden="1">'KĮ 4 str. 2 d. | CL 4.2.'!$A$8:$Q$25</definedName>
    <definedName name="_xlnm._FilterDatabase" localSheetId="4" hidden="1">'KĮ 4 str. 4 d. | CL 4.4.'!$A$8:$J$74</definedName>
    <definedName name="_xlnm._FilterDatabase" localSheetId="1" hidden="1">Savivaldybės!$A$4:$L$74</definedName>
    <definedName name="eps">#REF!</definedName>
    <definedName name="FirstYear">#REF!</definedName>
    <definedName name="Kalba" localSheetId="3">[2]Turinys!#REF!</definedName>
    <definedName name="Kalba" localSheetId="4">[2]Turinys!#REF!</definedName>
    <definedName name="Kalba" localSheetId="1">[2]Turinys!#REF!</definedName>
    <definedName name="Kalba">#REF!</definedName>
    <definedName name="Lang">[2]Tech!$A$1:$A$2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4" i="6" l="1"/>
  <c r="O15" i="6"/>
  <c r="C26" i="6"/>
  <c r="C73" i="7" l="1"/>
  <c r="P14" i="6"/>
  <c r="P15" i="6"/>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12" i="7"/>
  <c r="I15" i="6"/>
  <c r="M15" i="6" s="1"/>
  <c r="I16" i="6"/>
  <c r="M16" i="6" s="1"/>
  <c r="I17" i="6"/>
  <c r="M17" i="6" s="1"/>
  <c r="I14" i="6"/>
  <c r="M14" i="6" s="1"/>
  <c r="I8" i="4" l="1"/>
  <c r="D8" i="4" l="1"/>
  <c r="E8" i="4" s="1"/>
  <c r="L67" i="4"/>
  <c r="I67" i="4"/>
  <c r="D67" i="4"/>
  <c r="E67" i="4" s="1"/>
  <c r="L66" i="4"/>
  <c r="I66" i="4"/>
  <c r="D66" i="4"/>
  <c r="F66" i="4" s="1"/>
  <c r="L65" i="4"/>
  <c r="I65" i="4"/>
  <c r="D65" i="4"/>
  <c r="E65" i="4" s="1"/>
  <c r="L64" i="4"/>
  <c r="I64" i="4"/>
  <c r="D64" i="4"/>
  <c r="F64" i="4" s="1"/>
  <c r="L63" i="4"/>
  <c r="I63" i="4"/>
  <c r="D63" i="4"/>
  <c r="E63" i="4" s="1"/>
  <c r="L62" i="4"/>
  <c r="I62" i="4"/>
  <c r="D62" i="4"/>
  <c r="F62" i="4" s="1"/>
  <c r="L61" i="4"/>
  <c r="I61" i="4"/>
  <c r="D61" i="4"/>
  <c r="E61" i="4" s="1"/>
  <c r="L60" i="4"/>
  <c r="I60" i="4"/>
  <c r="D60" i="4"/>
  <c r="F60" i="4" s="1"/>
  <c r="L59" i="4"/>
  <c r="I59" i="4"/>
  <c r="D59" i="4"/>
  <c r="E59" i="4" s="1"/>
  <c r="L58" i="4"/>
  <c r="I58" i="4"/>
  <c r="D58" i="4"/>
  <c r="F58" i="4" s="1"/>
  <c r="L57" i="4"/>
  <c r="I57" i="4"/>
  <c r="D57" i="4"/>
  <c r="E57" i="4" s="1"/>
  <c r="L56" i="4"/>
  <c r="I56" i="4"/>
  <c r="D56" i="4"/>
  <c r="F56" i="4" s="1"/>
  <c r="L55" i="4"/>
  <c r="I55" i="4"/>
  <c r="D55" i="4"/>
  <c r="E55" i="4" s="1"/>
  <c r="L54" i="4"/>
  <c r="I54" i="4"/>
  <c r="D54" i="4"/>
  <c r="F54" i="4" s="1"/>
  <c r="L53" i="4"/>
  <c r="I53" i="4"/>
  <c r="D53" i="4"/>
  <c r="E53" i="4" s="1"/>
  <c r="L52" i="4"/>
  <c r="I52" i="4"/>
  <c r="D52" i="4"/>
  <c r="F52" i="4" s="1"/>
  <c r="L51" i="4"/>
  <c r="I51" i="4"/>
  <c r="D51" i="4"/>
  <c r="E51" i="4" s="1"/>
  <c r="L50" i="4"/>
  <c r="I50" i="4"/>
  <c r="D50" i="4"/>
  <c r="F50" i="4" s="1"/>
  <c r="L49" i="4"/>
  <c r="I49" i="4"/>
  <c r="D49" i="4"/>
  <c r="E49" i="4" s="1"/>
  <c r="L48" i="4"/>
  <c r="I48" i="4"/>
  <c r="D48" i="4"/>
  <c r="F48" i="4" s="1"/>
  <c r="L47" i="4"/>
  <c r="I47" i="4"/>
  <c r="D47" i="4"/>
  <c r="E47" i="4" s="1"/>
  <c r="L46" i="4"/>
  <c r="I46" i="4"/>
  <c r="D46" i="4"/>
  <c r="F46" i="4" s="1"/>
  <c r="L45" i="4"/>
  <c r="I45" i="4"/>
  <c r="D45" i="4"/>
  <c r="E45" i="4" s="1"/>
  <c r="L44" i="4"/>
  <c r="I44" i="4"/>
  <c r="D44" i="4"/>
  <c r="F44" i="4" s="1"/>
  <c r="L43" i="4"/>
  <c r="I43" i="4"/>
  <c r="D43" i="4"/>
  <c r="E43" i="4" s="1"/>
  <c r="L42" i="4"/>
  <c r="I42" i="4"/>
  <c r="D42" i="4"/>
  <c r="F42" i="4" s="1"/>
  <c r="L41" i="4"/>
  <c r="I41" i="4"/>
  <c r="D41" i="4"/>
  <c r="E41" i="4" s="1"/>
  <c r="L40" i="4"/>
  <c r="I40" i="4"/>
  <c r="D40" i="4"/>
  <c r="F40" i="4" s="1"/>
  <c r="L39" i="4"/>
  <c r="I39" i="4"/>
  <c r="D39" i="4"/>
  <c r="E39" i="4" s="1"/>
  <c r="L38" i="4"/>
  <c r="I38" i="4"/>
  <c r="D38" i="4"/>
  <c r="F38" i="4" s="1"/>
  <c r="L37" i="4"/>
  <c r="I37" i="4"/>
  <c r="D37" i="4"/>
  <c r="E37" i="4" s="1"/>
  <c r="L36" i="4"/>
  <c r="I36" i="4"/>
  <c r="D36" i="4"/>
  <c r="F36" i="4" s="1"/>
  <c r="L35" i="4"/>
  <c r="I35" i="4"/>
  <c r="D35" i="4"/>
  <c r="E35" i="4" s="1"/>
  <c r="L34" i="4"/>
  <c r="I34" i="4"/>
  <c r="D34" i="4"/>
  <c r="F34" i="4" s="1"/>
  <c r="L33" i="4"/>
  <c r="I33" i="4"/>
  <c r="D33" i="4"/>
  <c r="E33" i="4" s="1"/>
  <c r="L32" i="4"/>
  <c r="I32" i="4"/>
  <c r="D32" i="4"/>
  <c r="F32" i="4" s="1"/>
  <c r="L31" i="4"/>
  <c r="I31" i="4"/>
  <c r="D31" i="4"/>
  <c r="E31" i="4" s="1"/>
  <c r="L30" i="4"/>
  <c r="I30" i="4"/>
  <c r="D30" i="4"/>
  <c r="F30" i="4" s="1"/>
  <c r="L29" i="4"/>
  <c r="I29" i="4"/>
  <c r="D29" i="4"/>
  <c r="E29" i="4" s="1"/>
  <c r="L28" i="4"/>
  <c r="I28" i="4"/>
  <c r="D28" i="4"/>
  <c r="F28" i="4" s="1"/>
  <c r="L27" i="4"/>
  <c r="I27" i="4"/>
  <c r="D27" i="4"/>
  <c r="E27" i="4" s="1"/>
  <c r="L26" i="4"/>
  <c r="I26" i="4"/>
  <c r="D26" i="4"/>
  <c r="F26" i="4" s="1"/>
  <c r="L25" i="4"/>
  <c r="I25" i="4"/>
  <c r="D25" i="4"/>
  <c r="E25" i="4" s="1"/>
  <c r="L24" i="4"/>
  <c r="I24" i="4"/>
  <c r="D24" i="4"/>
  <c r="F24" i="4" s="1"/>
  <c r="L23" i="4"/>
  <c r="I23" i="4"/>
  <c r="D23" i="4"/>
  <c r="E23" i="4" s="1"/>
  <c r="L22" i="4"/>
  <c r="I22" i="4"/>
  <c r="D22" i="4"/>
  <c r="F22" i="4" s="1"/>
  <c r="L21" i="4"/>
  <c r="I21" i="4"/>
  <c r="D21" i="4"/>
  <c r="E21" i="4" s="1"/>
  <c r="L20" i="4"/>
  <c r="I20" i="4"/>
  <c r="D20" i="4"/>
  <c r="F20" i="4" s="1"/>
  <c r="L19" i="4"/>
  <c r="I19" i="4"/>
  <c r="D19" i="4"/>
  <c r="E19" i="4" s="1"/>
  <c r="I18" i="4"/>
  <c r="L17" i="4"/>
  <c r="I17" i="4"/>
  <c r="D17" i="4"/>
  <c r="F17" i="4" s="1"/>
  <c r="L16" i="4"/>
  <c r="I16" i="4"/>
  <c r="D16" i="4"/>
  <c r="E16" i="4" s="1"/>
  <c r="L15" i="4"/>
  <c r="I15" i="4"/>
  <c r="D15" i="4"/>
  <c r="F15" i="4" s="1"/>
  <c r="L14" i="4"/>
  <c r="I14" i="4"/>
  <c r="D14" i="4"/>
  <c r="E14" i="4" s="1"/>
  <c r="D13" i="4"/>
  <c r="D12" i="4"/>
  <c r="L11" i="4"/>
  <c r="I11" i="4"/>
  <c r="D11" i="4"/>
  <c r="F11" i="4" s="1"/>
  <c r="L10" i="4"/>
  <c r="I10" i="4"/>
  <c r="D10" i="4"/>
  <c r="E10" i="4" s="1"/>
  <c r="L9" i="4"/>
  <c r="I9" i="4"/>
  <c r="D9" i="4"/>
  <c r="E9" i="4" s="1"/>
  <c r="L8" i="4"/>
  <c r="F8" i="4"/>
  <c r="F59" i="4" l="1"/>
  <c r="F45" i="4"/>
  <c r="F31" i="4"/>
  <c r="F16" i="4"/>
  <c r="F19" i="4"/>
  <c r="F35" i="4"/>
  <c r="F47" i="4"/>
  <c r="F61" i="4"/>
  <c r="F10" i="4"/>
  <c r="F23" i="4"/>
  <c r="F39" i="4"/>
  <c r="F53" i="4"/>
  <c r="F63" i="4"/>
  <c r="F27" i="4"/>
  <c r="F43" i="4"/>
  <c r="F55" i="4"/>
  <c r="F67" i="4"/>
  <c r="F14" i="4"/>
  <c r="F25" i="4"/>
  <c r="F33" i="4"/>
  <c r="F41" i="4"/>
  <c r="F49" i="4"/>
  <c r="F57" i="4"/>
  <c r="F65" i="4"/>
  <c r="F51" i="4"/>
  <c r="F21" i="4"/>
  <c r="F29" i="4"/>
  <c r="F37" i="4"/>
  <c r="E12" i="4"/>
  <c r="F12" i="4"/>
  <c r="E13" i="4"/>
  <c r="F13" i="4"/>
  <c r="L12" i="4"/>
  <c r="L13" i="4"/>
  <c r="E17" i="4"/>
  <c r="L18" i="4"/>
  <c r="E20" i="4"/>
  <c r="E22" i="4"/>
  <c r="E24" i="4"/>
  <c r="E26" i="4"/>
  <c r="E28" i="4"/>
  <c r="E30" i="4"/>
  <c r="E32" i="4"/>
  <c r="E34" i="4"/>
  <c r="E36" i="4"/>
  <c r="E38" i="4"/>
  <c r="E40" i="4"/>
  <c r="E42" i="4"/>
  <c r="E44" i="4"/>
  <c r="E46" i="4"/>
  <c r="E48" i="4"/>
  <c r="E50" i="4"/>
  <c r="E52" i="4"/>
  <c r="E54" i="4"/>
  <c r="E56" i="4"/>
  <c r="E58" i="4"/>
  <c r="E60" i="4"/>
  <c r="E62" i="4"/>
  <c r="E64" i="4"/>
  <c r="E66" i="4"/>
  <c r="E11" i="4"/>
  <c r="F9" i="4"/>
  <c r="I12" i="4"/>
  <c r="I13" i="4"/>
  <c r="D18" i="4"/>
  <c r="E15" i="4"/>
  <c r="E18" i="4" l="1"/>
  <c r="F18" i="4"/>
  <c r="I13" i="7" l="1"/>
  <c r="K13" i="7" s="1"/>
  <c r="D13" i="7"/>
  <c r="J13" i="7" l="1"/>
  <c r="D14" i="7"/>
  <c r="I14" i="7"/>
  <c r="K14" i="7" s="1"/>
  <c r="J14" i="7" l="1"/>
  <c r="I15" i="7"/>
  <c r="K15" i="7" s="1"/>
  <c r="D15" i="7"/>
  <c r="J15" i="7" l="1"/>
  <c r="D16" i="7"/>
  <c r="I16" i="7"/>
  <c r="K16" i="7" s="1"/>
  <c r="J16" i="7" l="1"/>
  <c r="D17" i="7" l="1"/>
  <c r="I17" i="7"/>
  <c r="K17" i="7" s="1"/>
  <c r="J17" i="7" l="1"/>
  <c r="I18" i="7"/>
  <c r="K18" i="7" s="1"/>
  <c r="D18" i="7"/>
  <c r="J18" i="7" l="1"/>
  <c r="I19" i="7"/>
  <c r="K19" i="7" s="1"/>
  <c r="D19" i="7"/>
  <c r="J19" i="7" l="1"/>
  <c r="I55" i="7"/>
  <c r="K55" i="7" s="1"/>
  <c r="I60" i="7"/>
  <c r="K60" i="7" s="1"/>
  <c r="D51" i="7"/>
  <c r="I51" i="7"/>
  <c r="K51" i="7" s="1"/>
  <c r="D64" i="7"/>
  <c r="I64" i="7"/>
  <c r="K64" i="7" s="1"/>
  <c r="D56" i="7"/>
  <c r="I56" i="7"/>
  <c r="K56" i="7" s="1"/>
  <c r="D30" i="7"/>
  <c r="I30" i="7"/>
  <c r="K30" i="7" s="1"/>
  <c r="D44" i="7"/>
  <c r="I44" i="7"/>
  <c r="K44" i="7" s="1"/>
  <c r="D23" i="7"/>
  <c r="I23" i="7"/>
  <c r="K23" i="7" s="1"/>
  <c r="D65" i="7"/>
  <c r="I65" i="7"/>
  <c r="K65" i="7" s="1"/>
  <c r="D32" i="7"/>
  <c r="I32" i="7"/>
  <c r="K32" i="7" s="1"/>
  <c r="D37" i="7"/>
  <c r="I37" i="7"/>
  <c r="K37" i="7" s="1"/>
  <c r="D61" i="7"/>
  <c r="I61" i="7"/>
  <c r="K61" i="7" s="1"/>
  <c r="D26" i="7"/>
  <c r="I26" i="7"/>
  <c r="K26" i="7" s="1"/>
  <c r="D22" i="7"/>
  <c r="I22" i="7"/>
  <c r="K22" i="7" s="1"/>
  <c r="D38" i="7"/>
  <c r="I38" i="7"/>
  <c r="K38" i="7" s="1"/>
  <c r="D29" i="7"/>
  <c r="I29" i="7"/>
  <c r="K29" i="7" s="1"/>
  <c r="D36" i="7"/>
  <c r="I36" i="7"/>
  <c r="K36" i="7" s="1"/>
  <c r="D52" i="7"/>
  <c r="I52" i="7"/>
  <c r="K52" i="7" s="1"/>
  <c r="D66" i="7"/>
  <c r="I66" i="7"/>
  <c r="K66" i="7" s="1"/>
  <c r="I41" i="7"/>
  <c r="K41" i="7" s="1"/>
  <c r="I43" i="7"/>
  <c r="K43" i="7" s="1"/>
  <c r="I20" i="7"/>
  <c r="K20" i="7" s="1"/>
  <c r="I24" i="7"/>
  <c r="K24" i="7" s="1"/>
  <c r="I57" i="7"/>
  <c r="K57" i="7" s="1"/>
  <c r="I40" i="7"/>
  <c r="K40" i="7" s="1"/>
  <c r="I59" i="7"/>
  <c r="K59" i="7" s="1"/>
  <c r="D59" i="7"/>
  <c r="D35" i="7"/>
  <c r="I35" i="7"/>
  <c r="K35" i="7" s="1"/>
  <c r="D53" i="7"/>
  <c r="I53" i="7"/>
  <c r="K53" i="7" s="1"/>
  <c r="D28" i="7"/>
  <c r="I28" i="7"/>
  <c r="K28" i="7" s="1"/>
  <c r="D34" i="7"/>
  <c r="I34" i="7"/>
  <c r="K34" i="7" s="1"/>
  <c r="D48" i="7"/>
  <c r="I48" i="7"/>
  <c r="K48" i="7" s="1"/>
  <c r="D25" i="7"/>
  <c r="I25" i="7"/>
  <c r="K25" i="7" s="1"/>
  <c r="D50" i="7"/>
  <c r="I50" i="7"/>
  <c r="K50" i="7" s="1"/>
  <c r="I62" i="7"/>
  <c r="K62" i="7" s="1"/>
  <c r="I46" i="7"/>
  <c r="K46" i="7" s="1"/>
  <c r="D46" i="7"/>
  <c r="I58" i="7"/>
  <c r="K58" i="7" s="1"/>
  <c r="D33" i="7"/>
  <c r="I33" i="7"/>
  <c r="K33" i="7" s="1"/>
  <c r="D57" i="7"/>
  <c r="D55" i="7"/>
  <c r="D39" i="7"/>
  <c r="I39" i="7"/>
  <c r="K39" i="7" s="1"/>
  <c r="D62" i="7"/>
  <c r="D47" i="7"/>
  <c r="I47" i="7"/>
  <c r="K47" i="7" s="1"/>
  <c r="D41" i="7"/>
  <c r="D21" i="7"/>
  <c r="I21" i="7"/>
  <c r="K21" i="7" s="1"/>
  <c r="D43" i="7"/>
  <c r="D31" i="7"/>
  <c r="I31" i="7"/>
  <c r="K31" i="7" s="1"/>
  <c r="D20" i="7"/>
  <c r="D49" i="7"/>
  <c r="I49" i="7"/>
  <c r="K49" i="7" s="1"/>
  <c r="D24" i="7"/>
  <c r="D63" i="7"/>
  <c r="I63" i="7"/>
  <c r="K63" i="7" s="1"/>
  <c r="D60" i="7"/>
  <c r="D67" i="7"/>
  <c r="I67" i="7"/>
  <c r="K67" i="7" s="1"/>
  <c r="D58" i="7"/>
  <c r="D42" i="7"/>
  <c r="I42" i="7"/>
  <c r="K42" i="7" s="1"/>
  <c r="D40" i="7"/>
  <c r="D45" i="7"/>
  <c r="I45" i="7"/>
  <c r="K45" i="7" s="1"/>
  <c r="D27" i="7"/>
  <c r="I27" i="7"/>
  <c r="K27" i="7" s="1"/>
  <c r="J31" i="7" l="1"/>
  <c r="J39" i="7"/>
  <c r="J23" i="7"/>
  <c r="J21" i="7"/>
  <c r="J38" i="7"/>
  <c r="J44" i="7"/>
  <c r="J42" i="7"/>
  <c r="J49" i="7"/>
  <c r="J25" i="7"/>
  <c r="J52" i="7"/>
  <c r="J67" i="7"/>
  <c r="J48" i="7"/>
  <c r="J36" i="7"/>
  <c r="J32" i="7"/>
  <c r="J65" i="7"/>
  <c r="J33" i="7"/>
  <c r="J43" i="7"/>
  <c r="J62" i="7"/>
  <c r="J57" i="7"/>
  <c r="J61" i="7"/>
  <c r="J64" i="7"/>
  <c r="J53" i="7"/>
  <c r="J24" i="7"/>
  <c r="J34" i="7"/>
  <c r="J20" i="7"/>
  <c r="J37" i="7"/>
  <c r="J51" i="7"/>
  <c r="J41" i="7"/>
  <c r="J60" i="7"/>
  <c r="J35" i="7"/>
  <c r="J58" i="7"/>
  <c r="J55" i="7"/>
  <c r="J59" i="7"/>
  <c r="J29" i="7"/>
  <c r="J26" i="7"/>
  <c r="J56" i="7"/>
  <c r="J27" i="7"/>
  <c r="J46" i="7"/>
  <c r="J40" i="7"/>
  <c r="J22" i="7"/>
  <c r="J30" i="7"/>
  <c r="J63" i="7"/>
  <c r="J45" i="7"/>
  <c r="J28" i="7"/>
  <c r="J47" i="7"/>
  <c r="J66" i="7"/>
  <c r="J50" i="7"/>
  <c r="I54" i="7" l="1"/>
  <c r="K54" i="7" s="1"/>
  <c r="D54" i="7"/>
  <c r="J54" i="7" l="1"/>
  <c r="D14" i="6"/>
  <c r="E14" i="6" l="1"/>
  <c r="R14" i="6" s="1"/>
  <c r="F14" i="6"/>
  <c r="N14" i="6"/>
  <c r="Q14" i="6" s="1"/>
  <c r="D15" i="6"/>
  <c r="F15" i="6" s="1"/>
  <c r="N15" i="6" l="1"/>
  <c r="Q15" i="6" s="1"/>
  <c r="E15" i="6"/>
  <c r="R15" i="6" s="1"/>
  <c r="O16" i="6"/>
  <c r="P16" i="6" s="1"/>
  <c r="D16" i="6"/>
  <c r="E16" i="6" s="1"/>
  <c r="R16" i="6" s="1"/>
  <c r="N16" i="6" l="1"/>
  <c r="Q16" i="6" s="1"/>
  <c r="F16" i="6"/>
  <c r="O17" i="6"/>
  <c r="P17" i="6" s="1"/>
  <c r="D17" i="6"/>
  <c r="F17" i="6" s="1"/>
  <c r="N17" i="6" l="1"/>
  <c r="Q17" i="6" s="1"/>
  <c r="E17" i="6"/>
  <c r="R18" i="6" l="1"/>
  <c r="R17" i="6"/>
  <c r="D12" i="7"/>
  <c r="I12" i="7"/>
  <c r="K12" i="7" s="1"/>
  <c r="K68" i="7" l="1"/>
  <c r="J12" i="7"/>
</calcChain>
</file>

<file path=xl/sharedStrings.xml><?xml version="1.0" encoding="utf-8"?>
<sst xmlns="http://schemas.openxmlformats.org/spreadsheetml/2006/main" count="293" uniqueCount="188">
  <si>
    <t>KĮ</t>
  </si>
  <si>
    <t>Lietuvos Respublikos fiskalinės sutarties įgyvendinimo konstitucinis įstatymas</t>
  </si>
  <si>
    <t>↖ atgal į turinį</t>
  </si>
  <si>
    <t>Savivaldybė</t>
  </si>
  <si>
    <t>Kodas</t>
  </si>
  <si>
    <t>Asignavimai, proc. BVP</t>
  </si>
  <si>
    <t>Pajamos, tūkst. EUR</t>
  </si>
  <si>
    <t>Asignavimai, tūkst. EUR</t>
  </si>
  <si>
    <t>Balansas, tūkst. EUR</t>
  </si>
  <si>
    <t>Mokėtinų sumų metinis pokytis, tūkst. EUR</t>
  </si>
  <si>
    <t>Asignavimų dalis nuo visų valdžios sektoriaus išlaidų, proc.</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</si>
  <si>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</si>
  <si>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</si>
  <si>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</si>
  <si>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</si>
  <si>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</si>
  <si>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</si>
  <si>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</si>
  <si>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</si>
  <si>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</si>
  <si>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</si>
  <si>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</si>
  <si>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</si>
  <si>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</si>
  <si>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</si>
  <si>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</si>
  <si>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</si>
  <si>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</si>
  <si>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</si>
  <si>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</si>
  <si>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</si>
  <si>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</si>
  <si>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</si>
  <si>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</si>
  <si>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</si>
  <si>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</si>
  <si>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</si>
  <si>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</si>
  <si>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</si>
  <si>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</si>
  <si>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</si>
  <si>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</si>
  <si>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</si>
  <si>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</si>
  <si>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</si>
  <si>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</si>
  <si>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</si>
  <si>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</si>
  <si>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</si>
  <si>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</si>
  <si>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</si>
  <si>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</si>
  <si>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</si>
  <si>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</si>
  <si>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</si>
  <si>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</si>
  <si>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</si>
  <si>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</si>
  <si>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</si>
  <si>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</si>
  <si>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</si>
  <si>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</si>
  <si>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</si>
  <si>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</si>
  <si>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</si>
  <si>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</si>
  <si>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</si>
  <si>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</si>
  <si>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</si>
  <si>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</si>
  <si>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</si>
  <si>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</si>
  <si>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Valdžios sektoriaus biudžeto dalinis elastingumas</t>
  </si>
  <si>
    <t>Šaltiniai</t>
  </si>
  <si>
    <t>Finansų ministerija (FM)</t>
  </si>
  <si>
    <t>Fiskalinės institucijos skaičiavimai (IFI)</t>
  </si>
  <si>
    <t>Faktiniai duomenys</t>
  </si>
  <si>
    <r>
      <t>T</t>
    </r>
    <r>
      <rPr>
        <vertAlign val="subscript"/>
        <sz val="10"/>
        <color rgb="FF000000"/>
        <rFont val="Arial"/>
        <family val="2"/>
        <charset val="186"/>
      </rPr>
      <t>21</t>
    </r>
  </si>
  <si>
    <r>
      <t>T</t>
    </r>
    <r>
      <rPr>
        <vertAlign val="subscript"/>
        <sz val="10"/>
        <color theme="1"/>
        <rFont val="Arial"/>
        <family val="2"/>
        <charset val="186"/>
      </rPr>
      <t>4</t>
    </r>
  </si>
  <si>
    <t>Remiantis KĮ 4 str. 2 d., savivaldybių, kurių planuojami asignavimai viršija arba yra lygūs 0,3 proc. praėjusių metų BVP to meto kainomis, biudžetai turi būti planuojami, tvirtinami, keičiami ir vykdomi taip,</t>
  </si>
  <si>
    <t>kad sprendžiant pagal to biudžeto struktūrinį balanso rodiklį, apskaičiuotą kaupiamuoju principu, jis būtų perteklinis arba subalansuotas.</t>
  </si>
  <si>
    <t>–</t>
  </si>
  <si>
    <t>εi, pot. BVP</t>
  </si>
  <si>
    <t>Savivaldybių 2019 m. biudžetų duomenys</t>
  </si>
  <si>
    <t>Nepanaudota praėjusių metų pajamų dalis (2018-12-31), tūkst. EUR</t>
  </si>
  <si>
    <t>2019 m. BVP , mln. EUR</t>
  </si>
  <si>
    <t>2018 m. BVP, mln. EUR</t>
  </si>
  <si>
    <t xml:space="preserve">2019 m. atotrūkis nuo potencialo, proc. pot. BVP </t>
  </si>
  <si>
    <t>2019 m. visos išlaidos, mln. EUR</t>
  </si>
  <si>
    <t>2020 m. BVP, mln. EUR</t>
  </si>
  <si>
    <r>
      <t xml:space="preserve">Savivaldybė
</t>
    </r>
    <r>
      <rPr>
        <i/>
        <sz val="11"/>
        <color theme="1"/>
        <rFont val="Arial"/>
        <family val="2"/>
        <charset val="186"/>
      </rPr>
      <t>Local government</t>
    </r>
  </si>
  <si>
    <r>
      <t xml:space="preserve">Kodas
</t>
    </r>
    <r>
      <rPr>
        <i/>
        <sz val="11"/>
        <color theme="1"/>
        <rFont val="Arial"/>
        <family val="2"/>
        <charset val="186"/>
      </rPr>
      <t>Code</t>
    </r>
  </si>
  <si>
    <r>
      <t xml:space="preserve">Asignavimai, proc. BVP
</t>
    </r>
    <r>
      <rPr>
        <i/>
        <sz val="11"/>
        <color theme="1"/>
        <rFont val="Arial"/>
        <family val="2"/>
        <charset val="186"/>
      </rPr>
      <t>Appropriations, % of GDP</t>
    </r>
  </si>
  <si>
    <r>
      <t xml:space="preserve">Pajamos, tūkst. EUR
</t>
    </r>
    <r>
      <rPr>
        <i/>
        <sz val="11"/>
        <color theme="1"/>
        <rFont val="Arial"/>
        <family val="2"/>
        <charset val="186"/>
      </rPr>
      <t>Revenues, thousands EUR</t>
    </r>
  </si>
  <si>
    <r>
      <t xml:space="preserve">Asignavimai, tūkst. EUR
</t>
    </r>
    <r>
      <rPr>
        <i/>
        <sz val="11"/>
        <color theme="1"/>
        <rFont val="Arial"/>
        <family val="2"/>
        <charset val="186"/>
      </rPr>
      <t>Expenditures, thousands EUR</t>
    </r>
  </si>
  <si>
    <r>
      <t xml:space="preserve">Balansas, tūkst. EUR
</t>
    </r>
    <r>
      <rPr>
        <i/>
        <sz val="11"/>
        <color theme="1"/>
        <rFont val="Arial"/>
        <family val="2"/>
        <charset val="186"/>
      </rPr>
      <t>Balance, thousands EUR</t>
    </r>
  </si>
  <si>
    <r>
      <t xml:space="preserve">Balansas, koreguotas praėjusių metų nepanaudota pajamų dalimi, tūkst. EUR
</t>
    </r>
    <r>
      <rPr>
        <i/>
        <sz val="11"/>
        <rFont val="Arial"/>
        <family val="2"/>
        <charset val="186"/>
      </rPr>
      <t>Balance, adjusted to revenue carried forward to the following budget year</t>
    </r>
    <r>
      <rPr>
        <sz val="11"/>
        <rFont val="Arial"/>
        <family val="2"/>
        <charset val="186"/>
      </rPr>
      <t>, thousands EUR</t>
    </r>
  </si>
  <si>
    <r>
      <t xml:space="preserve">Balansas, koreguotas nepanaudota praėjusių metų pajamų dalimi, proc. BVP
</t>
    </r>
    <r>
      <rPr>
        <i/>
        <sz val="11"/>
        <rFont val="Arial"/>
        <family val="2"/>
        <charset val="186"/>
      </rPr>
      <t>Balance adjusted to revenue caried forward to the following budget year, % of GDP</t>
    </r>
  </si>
  <si>
    <t>Sources:</t>
  </si>
  <si>
    <t>Actual data</t>
  </si>
  <si>
    <r>
      <t xml:space="preserve">T4 (iš viso nesilaiko savivaldybių)
</t>
    </r>
    <r>
      <rPr>
        <b/>
        <i/>
        <sz val="11"/>
        <color theme="1"/>
        <rFont val="Arial"/>
        <family val="2"/>
        <charset val="186"/>
      </rPr>
      <t>T4 (total do not comply)</t>
    </r>
  </si>
  <si>
    <r>
      <t xml:space="preserve">εi, pot. BVP
</t>
    </r>
    <r>
      <rPr>
        <i/>
        <sz val="11"/>
        <rFont val="Arial"/>
        <family val="2"/>
        <charset val="186"/>
      </rPr>
      <t>εi, pot. GDP</t>
    </r>
  </si>
  <si>
    <r>
      <t xml:space="preserve">εi, pot. BVP
</t>
    </r>
    <r>
      <rPr>
        <i/>
        <sz val="11"/>
        <color theme="1"/>
        <rFont val="Arial"/>
        <family val="2"/>
        <charset val="186"/>
      </rPr>
      <t>εi, pot. GDP</t>
    </r>
  </si>
  <si>
    <r>
      <t xml:space="preserve">Balansas kaupiamuoju principu, tūkst. EUR
</t>
    </r>
    <r>
      <rPr>
        <i/>
        <sz val="11"/>
        <rFont val="Arial"/>
        <family val="2"/>
        <charset val="186"/>
      </rPr>
      <t>Balance on accrual basis, thousands EUR</t>
    </r>
  </si>
  <si>
    <r>
      <t xml:space="preserve">Balansas kaupiamuoju principu, proc. BVP
</t>
    </r>
    <r>
      <rPr>
        <i/>
        <sz val="11"/>
        <rFont val="Arial"/>
        <family val="2"/>
        <charset val="186"/>
      </rPr>
      <t>Balance on accrual basis, % of GDP</t>
    </r>
  </si>
  <si>
    <r>
      <t xml:space="preserve">Asignavimų dalis nuo visų valdžios sektoriaus išlaidų, proc.
</t>
    </r>
    <r>
      <rPr>
        <i/>
        <sz val="11"/>
        <rFont val="Arial"/>
        <family val="2"/>
        <charset val="186"/>
      </rPr>
      <t>Share of approprations to total expenditure, %</t>
    </r>
  </si>
  <si>
    <r>
      <t xml:space="preserve">Ciklinė biudžeto dedamoji, proc. pot. BVP
</t>
    </r>
    <r>
      <rPr>
        <i/>
        <sz val="11"/>
        <rFont val="Arial"/>
        <family val="2"/>
        <charset val="186"/>
      </rPr>
      <t>Cyclical budgetary component,% of GDP</t>
    </r>
  </si>
  <si>
    <r>
      <t xml:space="preserve">Struktūrinis balansas, proc. BVP
</t>
    </r>
    <r>
      <rPr>
        <i/>
        <sz val="11"/>
        <rFont val="Arial"/>
        <family val="2"/>
        <charset val="186"/>
      </rPr>
      <t>Structural balance, % of GDP</t>
    </r>
  </si>
  <si>
    <t>Semi-elasticity of the GG sector</t>
  </si>
  <si>
    <t>Nominal GDP 2020, mil. EUR</t>
  </si>
  <si>
    <t>APRAŠYMAS / DESCRIPTION</t>
  </si>
  <si>
    <t>CL</t>
  </si>
  <si>
    <t>Republic of Lithuania Constitutional Law on the Implementation of the Fiscal Treaty</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</si>
  <si>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
</t>
    </r>
    <r>
      <rPr>
        <i/>
        <sz val="11"/>
        <color rgb="FF00244D"/>
        <rFont val="Arial"/>
        <family val="2"/>
        <charset val="186"/>
      </rPr>
      <t>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two groups of the fiscal rules are validated: municipalities which expenditures are above or equal 0.3 and municipalities which expenditures are below 0.3% of GDP at current prices of previous year.</t>
    </r>
  </si>
  <si>
    <t>Table 1. Fiscal discipline rules attributable to local government</t>
  </si>
  <si>
    <r>
      <t xml:space="preserve">Nr.
</t>
    </r>
    <r>
      <rPr>
        <i/>
        <sz val="10"/>
        <color rgb="FF000000"/>
        <rFont val="Arial"/>
        <family val="2"/>
        <charset val="186"/>
      </rPr>
      <t>No.</t>
    </r>
  </si>
  <si>
    <r>
      <t xml:space="preserve">Taisyklė
</t>
    </r>
    <r>
      <rPr>
        <i/>
        <sz val="10"/>
        <color rgb="FF000000"/>
        <rFont val="Arial"/>
        <family val="2"/>
        <charset val="186"/>
      </rPr>
      <t>Rule</t>
    </r>
  </si>
  <si>
    <r>
      <t xml:space="preserve">Išvada
</t>
    </r>
    <r>
      <rPr>
        <i/>
        <sz val="10"/>
        <color rgb="FF000000"/>
        <rFont val="Arial"/>
        <family val="2"/>
        <charset val="186"/>
      </rPr>
      <t>Conclusion</t>
    </r>
  </si>
  <si>
    <r>
      <t xml:space="preserve">Kiekvienas valdžios sektoriui priskiriamas biudžetas, išskyrus VSDF, valstybės biudžetą, kurio asignavimai viršija 0,3 proc. praėjusių metų BVP to meto kainomis, turi būti planuojamas, tvirtinamas, keičiamas ir vykdomas taip, kad, sprendžiant pagal to biudžeto struktūrinį balanso rodiklį, apskaičiuotą kaupiamuoju principu, jis būtų perteklinis arba subalansuotas.
</t>
    </r>
    <r>
      <rPr>
        <i/>
        <sz val="10"/>
        <color rgb="FF000000"/>
        <rFont val="Arial"/>
        <family val="2"/>
        <charset val="186"/>
      </rPr>
      <t>Each budget attributable to local government sector, with the exception of the budget of the State Social Insurance Fund of the Republic of Lithuania, planned appropriations of which exceeds 0.3 % of GDP in the preceding year at current prices, must be planned, approved, amended and implemented to be in surplus or balanced when judged by its structural balance indicator calculated on accrual basis.</t>
    </r>
  </si>
  <si>
    <r>
      <t xml:space="preserve">Kiekvienas j–asis vietos valdžios sektoriui priskiriamas biudžetas, kurio asignavimai neviršija 0,3 proc. praėjusių metų BVP to meto kainomis, turi būti planuojamas, tvirtinamas, keičiamas ir vykdomas taip, kad to biudžeto asignavimai neviršytų jo pajamų, išskyrus metus, kuriais numatomas neigiamas produkcijos atotrūkis nuo potencialo. Pastaruoju atveju asignavimai negali viršyti pajamų daugiau kaip 1,5 procento.
</t>
    </r>
    <r>
      <rPr>
        <i/>
        <sz val="10"/>
        <color rgb="FF000000"/>
        <rFont val="Arial"/>
        <family val="2"/>
        <charset val="186"/>
      </rPr>
      <t>Each j-th budget attributable to local government sector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In the latter case, the appropriations may not exceed revenue by more than 1.5 %.</t>
    </r>
  </si>
  <si>
    <r>
      <t xml:space="preserve">* Struktūrinio balanso rezultatas apvalinamas vieno skaitmens po kablelio tikslumu.
</t>
    </r>
    <r>
      <rPr>
        <i/>
        <sz val="10"/>
        <color rgb="FF000000"/>
        <rFont val="Arial"/>
        <family val="2"/>
        <charset val="186"/>
      </rPr>
      <t xml:space="preserve">* The result of structural balance indicator is rounded to one decimal place. </t>
    </r>
  </si>
  <si>
    <t>In accordance with Art. 4(2) of the CL, budgets of local governments the planned appropriations of which are equal or exceeds 0.3 % of GDP in the preceding year at current prices, must be planned,</t>
  </si>
  <si>
    <t>approved, amended and implemented to be in surplus or balanced when judged by its structural balance indicator calculated on accrual basis.</t>
  </si>
  <si>
    <r>
      <rPr>
        <b/>
        <sz val="11"/>
        <color theme="1"/>
        <rFont val="Arial"/>
        <family val="2"/>
        <charset val="186"/>
      </rPr>
      <t xml:space="preserve">T21 (iš viso nesilaiko savivaldybių) </t>
    </r>
    <r>
      <rPr>
        <b/>
        <i/>
        <sz val="11"/>
        <color theme="1"/>
        <rFont val="Arial"/>
        <family val="2"/>
        <charset val="186"/>
      </rPr>
      <t xml:space="preserve">
T21 (total do not comply)</t>
    </r>
  </si>
  <si>
    <r>
      <t xml:space="preserve">FM įsakymo Nr. 1K-006 forma SB-1-pajamos (73 eilutė) 
</t>
    </r>
    <r>
      <rPr>
        <i/>
        <sz val="8"/>
        <rFont val="Arial"/>
        <family val="2"/>
        <charset val="186"/>
      </rPr>
      <t>Order MoF No. 1K-006 form SB-1-revenue (row 73)</t>
    </r>
  </si>
  <si>
    <r>
      <t xml:space="preserve">FM įsakymo Nr. 1K-006 forma SB-1-pajamos (73 eilutė) 
</t>
    </r>
    <r>
      <rPr>
        <i/>
        <sz val="8"/>
        <color theme="1"/>
        <rFont val="Arial"/>
        <family val="2"/>
        <charset val="186"/>
      </rPr>
      <t>Order MoF No. 1K-006 form SB-1-revenue (row 73)</t>
    </r>
  </si>
  <si>
    <t>1. FISKALINĖS DRAUSMĖS TAISYKLĖS / FISCAL RULES</t>
  </si>
  <si>
    <t>SUVESTINĖ / SUMMARY</t>
  </si>
  <si>
    <t>NUORODOS / REFERENCES</t>
  </si>
  <si>
    <r>
      <t xml:space="preserve">Visų savivaldybių (Kauno, Klaipėdos, Šiaulių ir Vilniaus miestų) biudžeto struktūriniai balanso rodikliai buvo subalansuoti* 
</t>
    </r>
    <r>
      <rPr>
        <i/>
        <sz val="10"/>
        <color theme="1"/>
        <rFont val="Arial"/>
        <family val="2"/>
        <charset val="186"/>
      </rPr>
      <t xml:space="preserve">
All local governments (Kaunas, Klaipėda, Šiauliai and Vilnius) follow the fiscal rule*</t>
    </r>
  </si>
  <si>
    <t>Tenkinama 
Valid</t>
  </si>
  <si>
    <t>56 savivaldybių biudžetai buvo perviršiniai arba subalansuoti 
56 local governments follow the fiscal rule</t>
  </si>
  <si>
    <t>FM</t>
  </si>
  <si>
    <t>VK FI</t>
  </si>
  <si>
    <t>Finansų ministerija</t>
  </si>
  <si>
    <t>Ministry of Finance</t>
  </si>
  <si>
    <t>Valstybės kontrolės, vykdančios fiskalinės institucijos funkcijas, skaičiavimai</t>
  </si>
  <si>
    <t>National Audit Office of Lithuania, implementing the functions of the fiscal institution, calculations</t>
  </si>
  <si>
    <r>
      <t xml:space="preserve">Formulė
</t>
    </r>
    <r>
      <rPr>
        <i/>
        <sz val="10"/>
        <color rgb="FF000000"/>
        <rFont val="Arial"/>
        <family val="2"/>
        <charset val="186"/>
      </rPr>
      <t>Formula</t>
    </r>
  </si>
  <si>
    <r>
      <t xml:space="preserve">Ar laikomasi fiskalinės drausmės taisyklės:
</t>
    </r>
    <r>
      <rPr>
        <i/>
        <sz val="11"/>
        <rFont val="Arial"/>
        <family val="2"/>
        <charset val="186"/>
      </rPr>
      <t>Is the fiscal rule complied with</t>
    </r>
  </si>
  <si>
    <t>↖ atgal į turinį / back to content</t>
  </si>
  <si>
    <r>
      <t xml:space="preserve">Šaltinis – Valstybės kontrolės, vykdančios fiskalinės institucijos funkcijas, skaičiavimai
</t>
    </r>
    <r>
      <rPr>
        <i/>
        <sz val="10"/>
        <color rgb="FF000000"/>
        <rFont val="Arial"/>
        <family val="2"/>
        <charset val="186"/>
      </rPr>
      <t>Source – National Audit Office of Lithuania, implementing the functions of the fiscal institution, calculations</t>
    </r>
  </si>
  <si>
    <t xml:space="preserve">2021 m. atotrūkis nuo potencialo, proc. pot. BVP </t>
  </si>
  <si>
    <t xml:space="preserve">Output gap for the year 2021, % pot. GDP </t>
  </si>
  <si>
    <t>2021 m. visos išlaidos, mln. EUR</t>
  </si>
  <si>
    <t>Total expenditure for the year 2021, mil. EUR</t>
  </si>
  <si>
    <t>2021 m. BVP, mln. EUR</t>
  </si>
  <si>
    <t>Nominal GDP 2021, mil. EUR</t>
  </si>
  <si>
    <t>Total expenditure of GG for the year 2021, mil. EUR</t>
  </si>
  <si>
    <t>1. Savivaldybių biudžetų fiskalinės drausmės taisyklės, 2021 m. / Fiscal discipline rules attributable to local government</t>
  </si>
  <si>
    <t>2. Savivaldybių 2021 m. biudžetai, kuriems taikoma Konstitucinio įstatymo 4 str. 2 d. /  Budgets attributable to local government in 2021, CL 4.2.</t>
  </si>
  <si>
    <t>3. Savivaldybių 2021 m. biudžetai, kuriems taikoma Konstitucinio įstatymo 4 str. 4 d. / Budget data of local govenrnments in 2021, CL 4.4.</t>
  </si>
  <si>
    <t>1 lentelė. Savivaldybių biudžetų fiskalinės drausmės taisyklės, 2021 m.</t>
  </si>
  <si>
    <r>
      <rPr>
        <i/>
        <sz val="10"/>
        <color rgb="FF000000"/>
        <rFont val="Arial"/>
        <family val="2"/>
        <charset val="186"/>
      </rPr>
      <t>SB</t>
    </r>
    <r>
      <rPr>
        <i/>
        <vertAlign val="subscript"/>
        <sz val="10"/>
        <color rgb="FF000000"/>
        <rFont val="Arial"/>
        <family val="2"/>
        <charset val="186"/>
      </rPr>
      <t>j,2021</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</si>
  <si>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r>
      <t>AP</t>
    </r>
    <r>
      <rPr>
        <i/>
        <vertAlign val="subscript"/>
        <sz val="10"/>
        <color rgb="FF000000"/>
        <rFont val="Arial"/>
        <family val="2"/>
        <charset val="186"/>
      </rPr>
      <t>2021</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</si>
  <si>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j,2021</t>
    </r>
    <r>
      <rPr>
        <i/>
        <sz val="10"/>
        <color rgb="FF000000"/>
        <rFont val="Arial"/>
        <family val="2"/>
        <charset val="186"/>
      </rPr>
      <t>/SP</t>
    </r>
    <r>
      <rPr>
        <i/>
        <vertAlign val="subscript"/>
        <sz val="10"/>
        <color rgb="FF000000"/>
        <rFont val="Arial"/>
        <family val="2"/>
        <charset val="186"/>
      </rPr>
      <t xml:space="preserve">j,2021 </t>
    </r>
    <r>
      <rPr>
        <sz val="10"/>
        <color rgb="FF000000"/>
        <rFont val="Calibri"/>
        <family val="2"/>
        <charset val="186"/>
      </rPr>
      <t>≤ 1</t>
    </r>
    <r>
      <rPr>
        <i/>
        <sz val="10"/>
        <color rgb="FF000000"/>
        <rFont val="Arial"/>
        <family val="2"/>
        <charset val="186"/>
      </rPr>
      <t xml:space="preserve"> 
</t>
    </r>
  </si>
  <si>
    <r>
      <t>AP</t>
    </r>
    <r>
      <rPr>
        <i/>
        <vertAlign val="subscript"/>
        <sz val="10"/>
        <color rgb="FF000000"/>
        <rFont val="Arial"/>
        <family val="2"/>
        <charset val="186"/>
      </rPr>
      <t>2021</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 xml:space="preserve">0 &amp;
</t>
    </r>
  </si>
  <si>
    <r>
      <t>SA</t>
    </r>
    <r>
      <rPr>
        <i/>
        <vertAlign val="subscript"/>
        <sz val="10"/>
        <color rgb="FF000000"/>
        <rFont val="Arial"/>
        <family val="2"/>
        <charset val="186"/>
      </rPr>
      <t>j,2021</t>
    </r>
    <r>
      <rPr>
        <i/>
        <sz val="10"/>
        <color rgb="FF000000"/>
        <rFont val="Arial"/>
        <family val="2"/>
        <charset val="186"/>
      </rPr>
      <t>/SP</t>
    </r>
    <r>
      <rPr>
        <i/>
        <vertAlign val="subscript"/>
        <sz val="10"/>
        <color rgb="FF000000"/>
        <rFont val="Arial"/>
        <family val="2"/>
        <charset val="186"/>
      </rPr>
      <t xml:space="preserve">j,2021 </t>
    </r>
    <r>
      <rPr>
        <sz val="10"/>
        <color rgb="FF000000"/>
        <rFont val="Arial"/>
        <family val="2"/>
        <charset val="186"/>
      </rPr>
      <t xml:space="preserve">≤ 1,015 
</t>
    </r>
  </si>
  <si>
    <t>Negalioja
Not Valid</t>
  </si>
  <si>
    <t>Table 2. Budgets attributable to local government in 2021, CL 4.2.</t>
  </si>
  <si>
    <t>2 lentelė. Savivaldybių 2021 m. biudžetai, kuriems taikoma Konstitucinio įstatymo 4 str. 2 d.</t>
  </si>
  <si>
    <t xml:space="preserve">3 lentelė. Savivaldybių 2021 m. biudžetai, kuriems taikoma Konstitucinio įstatymo 4 str. 4 d. </t>
  </si>
  <si>
    <t>Table 3. Budget data of local govenrnments in 2021, CL 4.4.</t>
  </si>
  <si>
    <t>3=1-2</t>
  </si>
  <si>
    <t>5=3+4</t>
  </si>
  <si>
    <r>
      <t xml:space="preserve">FM įsakymo Nr. 1K-006 forma SB-3-išlaidos (1+77-103+112 eilutės)
</t>
    </r>
    <r>
      <rPr>
        <i/>
        <sz val="8"/>
        <rFont val="Arial"/>
        <family val="2"/>
        <charset val="186"/>
      </rPr>
      <t>Order MoF No. 1K-006 form SB-3-expenditure (rows 1+77-103+112)</t>
    </r>
  </si>
  <si>
    <r>
      <t xml:space="preserve">FM įsakymo Nr. 1K-006 forma SB-3-išlaidos (1+77-103+112 eilutės)
</t>
    </r>
    <r>
      <rPr>
        <i/>
        <sz val="8"/>
        <color theme="1"/>
        <rFont val="Arial"/>
        <family val="2"/>
        <charset val="186"/>
      </rPr>
      <t>Order MoF No. 1K-006 form SB-3-expenditure (rows 1+77-103+112)</t>
    </r>
  </si>
  <si>
    <t>7=3+(4-5)+6</t>
  </si>
  <si>
    <t>11=8-10</t>
  </si>
  <si>
    <t>Vertinimui naudojamas atotrūkis nuo potencialo</t>
  </si>
  <si>
    <t>Output gap used for the assessment</t>
  </si>
  <si>
    <r>
      <t xml:space="preserve">SAVIVALDYBIŲ FISKALINĖS DRAUSMĖS TAISYKLIŲ LAIKYMOSI 2021 </t>
    </r>
    <r>
      <rPr>
        <i/>
        <sz val="12"/>
        <color rgb="FF00244D"/>
        <rFont val="Arial"/>
        <family val="2"/>
        <charset val="186"/>
      </rPr>
      <t>EX–POST</t>
    </r>
    <r>
      <rPr>
        <sz val="12"/>
        <color rgb="FF00244D"/>
        <rFont val="Arial"/>
        <family val="2"/>
        <charset val="186"/>
      </rPr>
      <t xml:space="preserve"> SKAIČIUOKLĖ / 
</t>
    </r>
    <r>
      <rPr>
        <i/>
        <sz val="12"/>
        <color rgb="FF00244D"/>
        <rFont val="Arial"/>
        <family val="2"/>
        <charset val="186"/>
      </rPr>
      <t xml:space="preserve">SPREADSHEET OF THE FULFILMENT OF FISCAL DISCIPLINE RULES  </t>
    </r>
  </si>
  <si>
    <t>Vadovaujantis KĮ 4 str. 4 d., savivaldybių, kurių planuojami asignavimai neviršija 0,3 procento praėjusių metų BVP to meto kainomis, turi būti planuojamas, tvirtinamas, keičiamas ir vykdomas taip, kad to biudžeto asignavimai neviršytų jo pajamų, išskyrus metus, kuriais numatomas neigiamas produkcijos atotrūkis nuo potencialo. Pastaruoju atveju asignavimai negali viršyti pajamų daugiau kaip 1,5 procento.
Kadangi 2022 m. projektuojamas produkcijos atotrūkis nuo potencialo neigiamas, tai reiškia, kad nurodytų savivaldybių biudžetų balanso rodikliai turėjo būti planuojami taip, kad asignavimai neviršytų pajamų daugiau kaip 1,5 procento.</t>
  </si>
  <si>
    <t>In accordance with Art. 4(4) of the CL, budgets of local governments the planned appropriations of which do not exceed 0.3 % of GDP in the preceding year at current prices shall be planned, approved, amended and implemented in such a way that the appropriations of the budget would not exceed its revenue, with the exception of the year when a negative output gap is projected. In the latter case, the appropriations may not exceed revenue by more than 1.5 %.
Since projected output gap for the year 2022 is negative, the budgets of the indicated local governments had to be planned so that appropriations did not exceed the revenue by more than 1.5 percent.</t>
  </si>
  <si>
    <t>BSĮ</t>
  </si>
  <si>
    <t>Lietuvos Respublikos biudžeto sandaros įstatymas</t>
  </si>
  <si>
    <t>BL</t>
  </si>
  <si>
    <t>Republic of Lithuania Law on Budgeting</t>
  </si>
  <si>
    <t>2020 m. BVP to meto kainomis, mln. EUR</t>
  </si>
  <si>
    <r>
      <t xml:space="preserve">Nepanaudota praėjusių metų pajamų dalis, tūkst. EUR
</t>
    </r>
    <r>
      <rPr>
        <i/>
        <sz val="11"/>
        <rFont val="Arial"/>
        <family val="2"/>
        <charset val="186"/>
      </rPr>
      <t>Revenue, carried forward to the following budget year (31/12/2021), thousands EUR</t>
    </r>
  </si>
  <si>
    <r>
      <t xml:space="preserve">Nepanaudota praėjusių metų pajamų dalis, tūkst. EUR
</t>
    </r>
    <r>
      <rPr>
        <i/>
        <sz val="11"/>
        <color theme="1"/>
        <rFont val="Arial"/>
        <family val="2"/>
        <charset val="186"/>
      </rPr>
      <t>Revenue, carried forward to the following budget year, thousands EUR</t>
    </r>
  </si>
  <si>
    <r>
      <t xml:space="preserve">Mokėtinų sumų likutis praėjusių metų pabaigoje, tūkst. EUR
</t>
    </r>
    <r>
      <rPr>
        <i/>
        <sz val="11"/>
        <color theme="1"/>
        <rFont val="Arial"/>
        <family val="2"/>
        <charset val="186"/>
      </rPr>
      <t>Accounts payable at the end of the previous year, thousands EUR</t>
    </r>
  </si>
  <si>
    <r>
      <t xml:space="preserve">Mokėtinų sumų metinis pokytis, tūkst. EUR
</t>
    </r>
    <r>
      <rPr>
        <i/>
        <sz val="11"/>
        <color theme="1"/>
        <rFont val="Arial"/>
        <family val="2"/>
        <charset val="186"/>
      </rPr>
      <t>Change in accounts payable, thousands EUR</t>
    </r>
  </si>
  <si>
    <r>
      <t xml:space="preserve">FM įsakymo Nr. 1K-465 forma Nr. 4 (2 str. likutis metų pradžioje - likutis metų pabaigoje) (2021-12-31)
</t>
    </r>
    <r>
      <rPr>
        <i/>
        <sz val="8"/>
        <rFont val="Arial"/>
        <family val="2"/>
        <charset val="186"/>
      </rPr>
      <t>Order MoF No. 1K-361 form No. 4 (Art. 2 balance at the beginning of the year - balance at the end of the year) (2021-12-31)</t>
    </r>
  </si>
  <si>
    <r>
      <t xml:space="preserve">FM įsakymo Nr. 1K-465 forma Nr. 4 (2 str. likutis metų pabaigoje)  (2020-12-31)
</t>
    </r>
    <r>
      <rPr>
        <i/>
        <sz val="8"/>
        <rFont val="Arial"/>
        <family val="2"/>
        <charset val="186"/>
      </rPr>
      <t>Order MoF No. 1K-361 form No. 4 (Art. 2 balance at the end of the year)  (2020-12-31)</t>
    </r>
  </si>
  <si>
    <r>
      <t xml:space="preserve">FM įsakymo Nr. 1K-361 forma Nr. 1-SAV (105 eilutė) (2021-12-31)
</t>
    </r>
    <r>
      <rPr>
        <i/>
        <sz val="8"/>
        <rFont val="Arial"/>
        <family val="2"/>
        <charset val="186"/>
      </rPr>
      <t>Order MoF No. 1K-361 form No. A-SAV (row 105) (2021-12-31)</t>
    </r>
  </si>
  <si>
    <t>2022-06-02 BPE-5-1</t>
  </si>
  <si>
    <r>
      <t xml:space="preserve">FM įsakymo Nr. 1K-361 forma Nr. 1-SAV (105 eilutė) ( 2021-12-31) 
</t>
    </r>
    <r>
      <rPr>
        <i/>
        <sz val="8"/>
        <color theme="1"/>
        <rFont val="Arial"/>
        <family val="2"/>
        <charset val="186"/>
      </rPr>
      <t>Order MoF No. 1K-361 form No. A-SAV (row 105) (2021-12-31)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</si>
</sst>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 \–0.0"/>
    <numFmt numFmtId="166" formatCode="0.0"/>
    <numFmt numFmtId="167" formatCode="0.000"/>
    <numFmt numFmtId="168" formatCode="#,##0.0;\–#,##0.0"/>
    <numFmt numFmtId="169" formatCode="#,##0.000;\–#,##0.000"/>
    <numFmt numFmtId="170" formatCode="0.000;\–0.000"/>
    <numFmt numFmtId="171" formatCode="0.0;\–0.0"/>
    <numFmt numFmtId="172" formatCode="0.000;\ \–0.000"/>
  </numFmts>
  <fonts count="51" x14ac:knownFonts="1">
    <font>
      <sz val="11"/>
      <color theme="1"/>
      <name val="Calibri"/>
      <family val="2"/>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1"/>
      <color rgb="FF535141"/>
      <name val="Calibri Light"/>
      <family val="2"/>
      <charset val="186"/>
      <scheme val="major"/>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b/>
      <sz val="11"/>
      <color theme="0"/>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sz val="8"/>
      <name val="Arial"/>
      <family val="2"/>
      <charset val="186"/>
    </font>
    <font>
      <b/>
      <sz val="10"/>
      <color rgb="FF000000"/>
      <name val="Arial"/>
      <family val="2"/>
      <charset val="186"/>
    </font>
    <font>
      <b/>
      <sz val="11"/>
      <color rgb="FFFF0000"/>
      <name val="Arial"/>
      <family val="2"/>
      <charset val="186"/>
    </font>
    <font>
      <i/>
      <sz val="11"/>
      <color theme="1"/>
      <name val="Arial"/>
      <family val="2"/>
      <charset val="186"/>
    </font>
    <font>
      <sz val="8"/>
      <color theme="1"/>
      <name val="Arial"/>
      <family val="2"/>
      <charset val="186"/>
    </font>
    <font>
      <sz val="11"/>
      <color rgb="FFFF0000"/>
      <name val="Arial"/>
      <family val="2"/>
      <charset val="186"/>
    </font>
    <font>
      <i/>
      <sz val="10"/>
      <color theme="1"/>
      <name val="Arial"/>
      <family val="2"/>
      <charset val="186"/>
    </font>
    <font>
      <i/>
      <sz val="11"/>
      <name val="Arial"/>
      <family val="2"/>
      <charset val="186"/>
    </font>
    <font>
      <b/>
      <i/>
      <sz val="11"/>
      <name val="Arial"/>
      <family val="2"/>
      <charset val="186"/>
    </font>
    <font>
      <b/>
      <i/>
      <sz val="11"/>
      <color theme="1"/>
      <name val="Arial"/>
      <family val="2"/>
      <charset val="186"/>
    </font>
    <font>
      <i/>
      <sz val="11"/>
      <color rgb="FF00244D"/>
      <name val="Arial"/>
      <family val="2"/>
      <charset val="186"/>
    </font>
    <font>
      <i/>
      <u/>
      <sz val="11"/>
      <color rgb="FF00244D"/>
      <name val="Arial"/>
      <family val="2"/>
      <charset val="186"/>
    </font>
    <font>
      <i/>
      <sz val="8"/>
      <name val="Arial"/>
      <family val="2"/>
      <charset val="186"/>
    </font>
    <font>
      <i/>
      <sz val="8"/>
      <color theme="1"/>
      <name val="Arial"/>
      <family val="2"/>
      <charset val="186"/>
    </font>
    <font>
      <i/>
      <sz val="11"/>
      <color rgb="FFFF0000"/>
      <name val="Arial"/>
      <family val="2"/>
      <charset val="186"/>
    </font>
    <font>
      <i/>
      <sz val="11"/>
      <color rgb="FF000000"/>
      <name val="Arial"/>
      <family val="2"/>
      <charset val="186"/>
    </font>
    <font>
      <sz val="11"/>
      <name val="Calibri"/>
      <family val="2"/>
      <scheme val="minor"/>
    </font>
  </fonts>
  <fills count="8">
    <fill>
      <patternFill patternType="none"/>
    </fill>
    <fill>
      <patternFill patternType="gray125"/>
    </fill>
    <fill>
      <patternFill patternType="solid">
        <fgColor rgb="FF00244D"/>
        <bgColor indexed="64"/>
      </patternFill>
    </fill>
    <fill>
      <patternFill patternType="solid">
        <fgColor rgb="FFC9D6D9"/>
        <bgColor indexed="64"/>
      </patternFill>
    </fill>
    <fill>
      <patternFill patternType="solid">
        <fgColor rgb="FFB5DDF0"/>
        <bgColor indexed="64"/>
      </patternFill>
    </fill>
    <fill>
      <patternFill patternType="solid">
        <fgColor theme="0"/>
        <bgColor indexed="64"/>
      </patternFill>
    </fill>
    <fill>
      <patternFill patternType="solid">
        <fgColor rgb="FFF39EA0"/>
        <bgColor indexed="64"/>
      </patternFill>
    </fill>
    <fill>
      <patternFill patternType="solid">
        <fgColor rgb="FFD1D1D1"/>
        <bgColor indexed="64"/>
      </patternFill>
    </fill>
  </fills>
  <borders count="45">
    <border>
      <left/>
      <right/>
      <top/>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right/>
      <top style="medium">
        <color rgb="FF47ABD9"/>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rgb="FF00244D"/>
      </bottom>
      <diagonal/>
    </border>
    <border>
      <left style="medium">
        <color rgb="FF00244D"/>
      </left>
      <right style="medium">
        <color rgb="FF00244D"/>
      </right>
      <top style="medium">
        <color rgb="FF00244D"/>
      </top>
      <bottom style="medium">
        <color rgb="FF00244D"/>
      </bottom>
      <diagonal/>
    </border>
    <border>
      <left style="medium">
        <color indexed="64"/>
      </left>
      <right style="medium">
        <color indexed="64"/>
      </right>
      <top style="medium">
        <color indexed="64"/>
      </top>
      <bottom style="medium">
        <color rgb="FF00244D"/>
      </bottom>
      <diagonal/>
    </border>
    <border>
      <left/>
      <right/>
      <top/>
      <bottom style="medium">
        <color rgb="FF47ABD9"/>
      </bottom>
      <diagonal/>
    </border>
    <border>
      <left style="thin">
        <color rgb="FF47ABD9"/>
      </left>
      <right style="dashed">
        <color rgb="FF47ABD9"/>
      </right>
      <top style="thin">
        <color rgb="FF47ABD9"/>
      </top>
      <bottom style="dashed">
        <color rgb="FF47ABD9"/>
      </bottom>
      <diagonal/>
    </border>
    <border>
      <left style="dashed">
        <color rgb="FF47ABD9"/>
      </left>
      <right style="dashed">
        <color rgb="FF47ABD9"/>
      </right>
      <top style="thin">
        <color rgb="FF47ABD9"/>
      </top>
      <bottom style="dashed">
        <color rgb="FF47ABD9"/>
      </bottom>
      <diagonal/>
    </border>
    <border>
      <left style="dashed">
        <color rgb="FF47ABD9"/>
      </left>
      <right style="thin">
        <color rgb="FF47ABD9"/>
      </right>
      <top style="thin">
        <color rgb="FF47ABD9"/>
      </top>
      <bottom style="dashed">
        <color rgb="FF47ABD9"/>
      </bottom>
      <diagonal/>
    </border>
    <border>
      <left style="thin">
        <color rgb="FF47ABD9"/>
      </left>
      <right style="dashed">
        <color rgb="FF47ABD9"/>
      </right>
      <top style="dashed">
        <color rgb="FF47ABD9"/>
      </top>
      <bottom style="dashed">
        <color rgb="FF47ABD9"/>
      </bottom>
      <diagonal/>
    </border>
    <border>
      <left style="dashed">
        <color rgb="FF47ABD9"/>
      </left>
      <right style="dashed">
        <color rgb="FF47ABD9"/>
      </right>
      <top style="dashed">
        <color rgb="FF47ABD9"/>
      </top>
      <bottom style="dashed">
        <color rgb="FF47ABD9"/>
      </bottom>
      <diagonal/>
    </border>
    <border>
      <left style="dashed">
        <color rgb="FF47ABD9"/>
      </left>
      <right style="thin">
        <color rgb="FF47ABD9"/>
      </right>
      <top style="dashed">
        <color rgb="FF47ABD9"/>
      </top>
      <bottom style="dashed">
        <color rgb="FF47ABD9"/>
      </bottom>
      <diagonal/>
    </border>
    <border>
      <left style="thin">
        <color rgb="FF47ABD9"/>
      </left>
      <right style="dashed">
        <color rgb="FF47ABD9"/>
      </right>
      <top style="dashed">
        <color rgb="FF47ABD9"/>
      </top>
      <bottom style="thin">
        <color rgb="FF47ABD9"/>
      </bottom>
      <diagonal/>
    </border>
    <border>
      <left style="dashed">
        <color rgb="FF47ABD9"/>
      </left>
      <right style="dashed">
        <color rgb="FF47ABD9"/>
      </right>
      <top style="dashed">
        <color rgb="FF47ABD9"/>
      </top>
      <bottom style="thin">
        <color rgb="FF47ABD9"/>
      </bottom>
      <diagonal/>
    </border>
    <border>
      <left style="dashed">
        <color rgb="FF47ABD9"/>
      </left>
      <right style="thin">
        <color rgb="FF47ABD9"/>
      </right>
      <top style="dashed">
        <color rgb="FF47ABD9"/>
      </top>
      <bottom style="thin">
        <color rgb="FF47ABD9"/>
      </bottom>
      <diagonal/>
    </border>
    <border>
      <left/>
      <right/>
      <top/>
      <bottom style="medium">
        <color rgb="FF4FA1CC"/>
      </bottom>
      <diagonal/>
    </border>
    <border>
      <left/>
      <right style="dashed">
        <color rgb="FF47ABD9"/>
      </right>
      <top style="medium">
        <color rgb="FF47ABD9"/>
      </top>
      <bottom style="medium">
        <color rgb="FF47ABD9"/>
      </bottom>
      <diagonal/>
    </border>
    <border>
      <left style="dashed">
        <color rgb="FF47ABD9"/>
      </left>
      <right style="dashed">
        <color rgb="FF47ABD9"/>
      </right>
      <top style="medium">
        <color rgb="FF47ABD9"/>
      </top>
      <bottom style="medium">
        <color rgb="FF47ABD9"/>
      </bottom>
      <diagonal/>
    </border>
    <border>
      <left style="dashed">
        <color rgb="FF47ABD9"/>
      </left>
      <right/>
      <top style="medium">
        <color rgb="FF47ABD9"/>
      </top>
      <bottom style="medium">
        <color rgb="FF47ABD9"/>
      </bottom>
      <diagonal/>
    </border>
    <border>
      <left/>
      <right/>
      <top style="medium">
        <color rgb="FF47ABD9"/>
      </top>
      <bottom style="dashed">
        <color rgb="FF47ABD9"/>
      </bottom>
      <diagonal/>
    </border>
    <border>
      <left/>
      <right/>
      <top style="dashed">
        <color rgb="FF47ABD9"/>
      </top>
      <bottom/>
      <diagonal/>
    </border>
    <border>
      <left/>
      <right/>
      <top/>
      <bottom style="dashed">
        <color rgb="FF47ABD9"/>
      </bottom>
      <diagonal/>
    </border>
    <border>
      <left style="dashed">
        <color rgb="FF47ABD9"/>
      </left>
      <right style="dashed">
        <color rgb="FF47ABD9"/>
      </right>
      <top style="dashed">
        <color rgb="FF47ABD9"/>
      </top>
      <bottom/>
      <diagonal/>
    </border>
    <border>
      <left style="thin">
        <color rgb="FF47ABD9"/>
      </left>
      <right style="dashed">
        <color rgb="FF47ABD9"/>
      </right>
      <top style="dashed">
        <color rgb="FF47ABD9"/>
      </top>
      <bottom style="dashed">
        <color theme="5"/>
      </bottom>
      <diagonal/>
    </border>
    <border>
      <left style="dashed">
        <color rgb="FF47ABD9"/>
      </left>
      <right style="thin">
        <color rgb="FF47ABD9"/>
      </right>
      <top style="dashed">
        <color rgb="FF47ABD9"/>
      </top>
      <bottom style="dashed">
        <color theme="5"/>
      </bottom>
      <diagonal/>
    </border>
    <border>
      <left style="thin">
        <color rgb="FF47ABD9"/>
      </left>
      <right style="dashed">
        <color rgb="FF47ABD9"/>
      </right>
      <top style="dashed">
        <color theme="5"/>
      </top>
      <bottom style="thin">
        <color rgb="FF47ABD9"/>
      </bottom>
      <diagonal/>
    </border>
    <border>
      <left style="dashed">
        <color rgb="FF47ABD9"/>
      </left>
      <right style="thin">
        <color rgb="FF47ABD9"/>
      </right>
      <top style="dashed">
        <color theme="5"/>
      </top>
      <bottom style="thin">
        <color rgb="FF47ABD9"/>
      </bottom>
      <diagonal/>
    </border>
    <border>
      <left style="dashed">
        <color rgb="FF47ABD9"/>
      </left>
      <right style="dashed">
        <color rgb="FF47ABD9"/>
      </right>
      <top/>
      <bottom style="thin">
        <color rgb="FF47ABD9"/>
      </bottom>
      <diagonal/>
    </border>
    <border>
      <left style="dashed">
        <color rgb="FF47ABD9"/>
      </left>
      <right style="dashed">
        <color rgb="FF47ABD9"/>
      </right>
      <top/>
      <bottom style="dashed">
        <color rgb="FF47ABD9"/>
      </bottom>
      <diagonal/>
    </border>
    <border>
      <left/>
      <right style="medium">
        <color indexed="64"/>
      </right>
      <top/>
      <bottom/>
      <diagonal/>
    </border>
    <border>
      <left style="dashed">
        <color rgb="FF47ABD9"/>
      </left>
      <right style="dashed">
        <color rgb="FF47ABD9"/>
      </right>
      <top style="thin">
        <color rgb="FF47ABD9"/>
      </top>
      <bottom/>
      <diagonal/>
    </border>
    <border>
      <left style="thin">
        <color rgb="FF47ABD9"/>
      </left>
      <right style="dashed">
        <color rgb="FF47ABD9"/>
      </right>
      <top/>
      <bottom style="dashed">
        <color rgb="FF47ABD9"/>
      </bottom>
      <diagonal/>
    </border>
    <border>
      <left style="medium">
        <color indexed="64"/>
      </left>
      <right/>
      <top style="medium">
        <color rgb="FF00244D"/>
      </top>
      <bottom style="medium">
        <color rgb="FF00244D"/>
      </bottom>
      <diagonal/>
    </border>
    <border>
      <left/>
      <right style="medium">
        <color indexed="64"/>
      </right>
      <top style="medium">
        <color rgb="FF00244D"/>
      </top>
      <bottom style="medium">
        <color rgb="FF00244D"/>
      </bottom>
      <diagonal/>
    </border>
    <border>
      <left style="medium">
        <color indexed="64"/>
      </left>
      <right/>
      <top/>
      <bottom/>
      <diagonal/>
    </border>
    <border>
      <left/>
      <right/>
      <top/>
      <bottom style="thin">
        <color rgb="FF47ABD9"/>
      </bottom>
      <diagonal/>
    </border>
  </borders>
  <cellStyleXfs count="8">
    <xf numFmtId="0" fontId="0" fillId="0" borderId="0"/>
    <xf numFmtId="0" fontId="3" fillId="0" borderId="0" applyNumberFormat="0" applyFill="0" applyBorder="0" applyAlignment="0" applyProtection="0"/>
    <xf numFmtId="0" fontId="6" fillId="0" borderId="0"/>
    <xf numFmtId="0" fontId="10" fillId="0" borderId="0" applyNumberFormat="0" applyFill="0" applyBorder="0" applyAlignment="0" applyProtection="0">
      <alignment vertical="top"/>
      <protection locked="0"/>
    </xf>
    <xf numFmtId="0" fontId="1" fillId="0" borderId="0"/>
    <xf numFmtId="0" fontId="10" fillId="0" borderId="0" applyNumberFormat="0" applyFill="0" applyBorder="0" applyAlignment="0" applyProtection="0">
      <alignment vertical="top"/>
      <protection locked="0"/>
    </xf>
    <xf numFmtId="0" fontId="17" fillId="0" borderId="0" applyNumberFormat="0" applyFill="0" applyBorder="0" applyAlignment="0" applyProtection="0"/>
    <xf numFmtId="0" fontId="2" fillId="0" borderId="0"/>
  </cellStyleXfs>
  <cellXfs count="305">
    <xf numFmtId="0" fontId="0" fillId="0" borderId="0" xfId="0"/>
    <xf numFmtId="0" fontId="5" fillId="0" borderId="1" xfId="0" applyFont="1" applyBorder="1"/>
    <xf numFmtId="0" fontId="5" fillId="0" borderId="2" xfId="0" applyFont="1" applyBorder="1"/>
    <xf numFmtId="0" fontId="4" fillId="0" borderId="3" xfId="0" applyFont="1" applyBorder="1"/>
    <xf numFmtId="0" fontId="5" fillId="0" borderId="4" xfId="0" applyFont="1" applyBorder="1"/>
    <xf numFmtId="0" fontId="5" fillId="0" borderId="0" xfId="0" applyFont="1" applyBorder="1"/>
    <xf numFmtId="0" fontId="4" fillId="0" borderId="5" xfId="0" applyFont="1" applyBorder="1"/>
    <xf numFmtId="0" fontId="8" fillId="3" borderId="5" xfId="0" applyFont="1" applyFill="1" applyBorder="1" applyAlignment="1"/>
    <xf numFmtId="0" fontId="9" fillId="0" borderId="4" xfId="0" applyFont="1" applyBorder="1"/>
    <xf numFmtId="0" fontId="9" fillId="0" borderId="0" xfId="0" applyFont="1" applyBorder="1"/>
    <xf numFmtId="0" fontId="11" fillId="0" borderId="4" xfId="2" applyFont="1" applyFill="1" applyBorder="1" applyAlignment="1">
      <alignment horizontal="left" indent="2"/>
    </xf>
    <xf numFmtId="0" fontId="11" fillId="0" borderId="0" xfId="2" applyFont="1" applyFill="1" applyBorder="1" applyAlignment="1">
      <alignment horizontal="left" indent="2"/>
    </xf>
    <xf numFmtId="0" fontId="8" fillId="0" borderId="5" xfId="0" applyFont="1" applyFill="1" applyBorder="1" applyAlignment="1"/>
    <xf numFmtId="0" fontId="9" fillId="0" borderId="6" xfId="0" applyFont="1" applyBorder="1"/>
    <xf numFmtId="0" fontId="9" fillId="0" borderId="7" xfId="0" applyFont="1" applyBorder="1"/>
    <xf numFmtId="0" fontId="4" fillId="0" borderId="8" xfId="0" applyFont="1" applyBorder="1"/>
    <xf numFmtId="0" fontId="9" fillId="0" borderId="0" xfId="0" applyFont="1"/>
    <xf numFmtId="0" fontId="4" fillId="0" borderId="0" xfId="0" applyFont="1"/>
    <xf numFmtId="0" fontId="5" fillId="0" borderId="0" xfId="0" applyFont="1"/>
    <xf numFmtId="0" fontId="14" fillId="0" borderId="0" xfId="0" applyFont="1" applyAlignment="1">
      <alignment horizontal="center" vertical="center"/>
    </xf>
    <xf numFmtId="14" fontId="4" fillId="0" borderId="0" xfId="0" applyNumberFormat="1" applyFont="1"/>
    <xf numFmtId="0" fontId="9" fillId="0" borderId="0" xfId="3" applyFont="1" applyBorder="1" applyAlignment="1" applyProtection="1">
      <alignment horizontal="justify" vertical="top" wrapText="1"/>
    </xf>
    <xf numFmtId="0" fontId="7" fillId="0" borderId="5" xfId="3" applyFont="1" applyBorder="1" applyAlignment="1" applyProtection="1">
      <alignment horizontal="justify" vertical="top" wrapText="1"/>
    </xf>
    <xf numFmtId="0" fontId="12" fillId="0" borderId="0" xfId="3" applyFont="1" applyBorder="1" applyAlignment="1" applyProtection="1">
      <alignment horizontal="left" indent="4"/>
    </xf>
    <xf numFmtId="0" fontId="13" fillId="0" borderId="0" xfId="3" applyFont="1" applyBorder="1" applyAlignment="1" applyProtection="1"/>
    <xf numFmtId="0" fontId="18" fillId="0" borderId="0" xfId="4" applyFont="1"/>
    <xf numFmtId="0" fontId="12" fillId="0" borderId="0" xfId="3" applyFont="1" applyAlignment="1" applyProtection="1"/>
    <xf numFmtId="0" fontId="18" fillId="0" borderId="0" xfId="0" applyFont="1"/>
    <xf numFmtId="0" fontId="13" fillId="0" borderId="0" xfId="5" applyFont="1" applyAlignment="1" applyProtection="1"/>
    <xf numFmtId="0" fontId="12" fillId="0" borderId="0" xfId="6" applyFont="1" applyAlignment="1" applyProtection="1"/>
    <xf numFmtId="164" fontId="18" fillId="0" borderId="0" xfId="4" applyNumberFormat="1" applyFont="1"/>
    <xf numFmtId="0" fontId="19" fillId="0" borderId="0" xfId="4" applyFont="1"/>
    <xf numFmtId="0" fontId="20" fillId="0" borderId="0" xfId="4" applyFont="1" applyFill="1"/>
    <xf numFmtId="0" fontId="21" fillId="0" borderId="0" xfId="4" applyFont="1"/>
    <xf numFmtId="0" fontId="19" fillId="0" borderId="9" xfId="4" applyFont="1" applyBorder="1"/>
    <xf numFmtId="3" fontId="19" fillId="0" borderId="9" xfId="4" applyNumberFormat="1" applyFont="1" applyBorder="1"/>
    <xf numFmtId="164" fontId="19" fillId="0" borderId="9" xfId="4" applyNumberFormat="1" applyFont="1" applyBorder="1"/>
    <xf numFmtId="0" fontId="22" fillId="0" borderId="0" xfId="4" applyFont="1"/>
    <xf numFmtId="0" fontId="23" fillId="0" borderId="0" xfId="4" applyFont="1" applyFill="1"/>
    <xf numFmtId="168" fontId="18" fillId="0" borderId="0" xfId="4" applyNumberFormat="1" applyFont="1"/>
    <xf numFmtId="0" fontId="18" fillId="0" borderId="0" xfId="4" applyFont="1" applyAlignment="1">
      <alignment horizontal="left"/>
    </xf>
    <xf numFmtId="0" fontId="18" fillId="0" borderId="0" xfId="4" applyFont="1" applyAlignment="1">
      <alignment horizontal="right"/>
    </xf>
    <xf numFmtId="168" fontId="23" fillId="6" borderId="10" xfId="7" applyNumberFormat="1" applyFont="1" applyFill="1" applyBorder="1" applyAlignment="1">
      <alignment horizontal="right" vertical="center"/>
    </xf>
    <xf numFmtId="0" fontId="18" fillId="0" borderId="0" xfId="4" applyFont="1" applyAlignment="1">
      <alignment horizontal="right" wrapText="1"/>
    </xf>
    <xf numFmtId="169" fontId="23" fillId="7" borderId="12" xfId="7" applyNumberFormat="1" applyFont="1" applyFill="1" applyBorder="1" applyAlignment="1">
      <alignment horizontal="right" vertical="center"/>
    </xf>
    <xf numFmtId="0" fontId="18" fillId="0" borderId="0" xfId="4" applyFont="1" applyFill="1" applyBorder="1" applyAlignment="1">
      <alignment horizontal="right"/>
    </xf>
    <xf numFmtId="165" fontId="23" fillId="7" borderId="10" xfId="7" applyNumberFormat="1" applyFont="1" applyFill="1" applyBorder="1" applyAlignment="1">
      <alignment horizontal="center" vertical="center"/>
    </xf>
    <xf numFmtId="166" fontId="23" fillId="4" borderId="10" xfId="4" applyNumberFormat="1" applyFont="1" applyFill="1" applyBorder="1" applyAlignment="1">
      <alignment horizontal="center" wrapText="1"/>
    </xf>
    <xf numFmtId="165" fontId="23" fillId="6" borderId="10" xfId="7" applyNumberFormat="1" applyFont="1" applyFill="1" applyBorder="1" applyAlignment="1">
      <alignment horizontal="center" vertical="center"/>
    </xf>
    <xf numFmtId="0" fontId="18" fillId="0" borderId="14" xfId="4" applyFont="1" applyBorder="1"/>
    <xf numFmtId="0" fontId="18" fillId="0" borderId="18" xfId="4" applyFont="1" applyBorder="1"/>
    <xf numFmtId="0" fontId="18" fillId="0" borderId="19" xfId="4" applyFont="1" applyBorder="1" applyAlignment="1">
      <alignment horizontal="right" indent="1"/>
    </xf>
    <xf numFmtId="166" fontId="18" fillId="5" borderId="19" xfId="4" applyNumberFormat="1" applyFont="1" applyFill="1" applyBorder="1" applyAlignment="1">
      <alignment horizontal="right" indent="1"/>
    </xf>
    <xf numFmtId="167" fontId="23" fillId="4" borderId="19" xfId="4" applyNumberFormat="1" applyFont="1" applyFill="1" applyBorder="1" applyAlignment="1">
      <alignment horizontal="center" wrapText="1"/>
    </xf>
    <xf numFmtId="168" fontId="18" fillId="0" borderId="19" xfId="4" applyNumberFormat="1" applyFont="1" applyBorder="1" applyAlignment="1">
      <alignment horizontal="right" indent="1"/>
    </xf>
    <xf numFmtId="167" fontId="18" fillId="0" borderId="20" xfId="4" applyNumberFormat="1" applyFont="1" applyBorder="1" applyAlignment="1">
      <alignment horizontal="right" indent="1"/>
    </xf>
    <xf numFmtId="166" fontId="18" fillId="0" borderId="19" xfId="4" applyNumberFormat="1" applyFont="1" applyFill="1" applyBorder="1" applyAlignment="1">
      <alignment horizontal="right" indent="1"/>
    </xf>
    <xf numFmtId="0" fontId="18" fillId="0" borderId="21" xfId="4" applyFont="1" applyBorder="1"/>
    <xf numFmtId="0" fontId="18" fillId="0" borderId="22" xfId="4" applyFont="1" applyBorder="1" applyAlignment="1">
      <alignment horizontal="right" indent="1"/>
    </xf>
    <xf numFmtId="166" fontId="18" fillId="0" borderId="22" xfId="4" applyNumberFormat="1" applyFont="1" applyFill="1" applyBorder="1" applyAlignment="1">
      <alignment horizontal="right" indent="1"/>
    </xf>
    <xf numFmtId="167" fontId="23" fillId="4" borderId="22" xfId="4" applyNumberFormat="1" applyFont="1" applyFill="1" applyBorder="1" applyAlignment="1">
      <alignment horizontal="center" wrapText="1"/>
    </xf>
    <xf numFmtId="168" fontId="18" fillId="0" borderId="22" xfId="4" applyNumberFormat="1" applyFont="1" applyBorder="1" applyAlignment="1">
      <alignment horizontal="right" indent="1"/>
    </xf>
    <xf numFmtId="167" fontId="18" fillId="0" borderId="23" xfId="4" applyNumberFormat="1" applyFont="1" applyBorder="1" applyAlignment="1">
      <alignment horizontal="right" indent="1"/>
    </xf>
    <xf numFmtId="167" fontId="18" fillId="7" borderId="19" xfId="4" applyNumberFormat="1" applyFont="1" applyFill="1" applyBorder="1" applyAlignment="1">
      <alignment horizontal="center"/>
    </xf>
    <xf numFmtId="167" fontId="18" fillId="7" borderId="22" xfId="4" applyNumberFormat="1" applyFont="1" applyFill="1" applyBorder="1" applyAlignment="1">
      <alignment horizontal="center"/>
    </xf>
    <xf numFmtId="165" fontId="18" fillId="7" borderId="12" xfId="7" applyNumberFormat="1" applyFont="1" applyFill="1" applyBorder="1" applyAlignment="1">
      <alignment horizontal="right" vertical="center"/>
    </xf>
    <xf numFmtId="0" fontId="24" fillId="0" borderId="0" xfId="0" applyFont="1"/>
    <xf numFmtId="0" fontId="10" fillId="0" borderId="0" xfId="3" applyBorder="1" applyAlignment="1" applyProtection="1">
      <alignment horizontal="center" wrapText="1"/>
    </xf>
    <xf numFmtId="0" fontId="24" fillId="0" borderId="0" xfId="0" applyFont="1" applyBorder="1"/>
    <xf numFmtId="0" fontId="25" fillId="0" borderId="0" xfId="0" applyFont="1"/>
    <xf numFmtId="0" fontId="27" fillId="0" borderId="0" xfId="0" applyFont="1"/>
    <xf numFmtId="0" fontId="26" fillId="0" borderId="9" xfId="0" applyFont="1" applyBorder="1" applyAlignment="1">
      <alignment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28" xfId="0" applyFont="1" applyBorder="1" applyAlignment="1">
      <alignment horizontal="justify" vertical="center" wrapText="1"/>
    </xf>
    <xf numFmtId="0" fontId="24" fillId="0" borderId="28" xfId="0" applyFont="1" applyBorder="1" applyAlignment="1">
      <alignment horizontal="center" vertical="center" wrapText="1"/>
    </xf>
    <xf numFmtId="0" fontId="28" fillId="0" borderId="0" xfId="0" applyFont="1" applyBorder="1" applyAlignment="1">
      <alignment horizontal="center" vertical="center" wrapText="1"/>
    </xf>
    <xf numFmtId="0" fontId="30" fillId="0" borderId="30" xfId="0" applyFont="1" applyBorder="1" applyAlignment="1">
      <alignment horizontal="center" vertical="center" wrapText="1"/>
    </xf>
    <xf numFmtId="0" fontId="28" fillId="0" borderId="30" xfId="0" applyFont="1" applyBorder="1" applyAlignment="1">
      <alignment horizontal="center" vertical="center" wrapText="1"/>
    </xf>
    <xf numFmtId="0" fontId="18" fillId="0" borderId="0" xfId="4" applyFont="1" applyAlignment="1" applyProtection="1">
      <alignment wrapText="1"/>
      <protection locked="0"/>
    </xf>
    <xf numFmtId="0" fontId="18" fillId="0" borderId="0" xfId="4" applyFont="1" applyProtection="1">
      <protection locked="0"/>
    </xf>
    <xf numFmtId="0" fontId="12" fillId="0" borderId="0" xfId="3" applyFont="1" applyAlignment="1" applyProtection="1">
      <protection locked="0"/>
    </xf>
    <xf numFmtId="0" fontId="18" fillId="0" borderId="0" xfId="0" applyFont="1" applyProtection="1">
      <protection locked="0"/>
    </xf>
    <xf numFmtId="0" fontId="19" fillId="0" borderId="0" xfId="4" applyFont="1" applyProtection="1">
      <protection locked="0"/>
    </xf>
    <xf numFmtId="0" fontId="22" fillId="0" borderId="0" xfId="4" applyFont="1" applyProtection="1">
      <protection locked="0"/>
    </xf>
    <xf numFmtId="0" fontId="18" fillId="0" borderId="9" xfId="4" applyFont="1" applyBorder="1" applyProtection="1">
      <protection locked="0"/>
    </xf>
    <xf numFmtId="0" fontId="35" fillId="0" borderId="9" xfId="0" applyFont="1" applyFill="1" applyBorder="1" applyAlignment="1" applyProtection="1">
      <alignment vertical="center" wrapText="1"/>
      <protection locked="0"/>
    </xf>
    <xf numFmtId="0" fontId="18" fillId="0" borderId="9" xfId="4" applyFont="1" applyBorder="1" applyAlignment="1" applyProtection="1">
      <alignment wrapText="1"/>
      <protection locked="0"/>
    </xf>
    <xf numFmtId="0" fontId="36" fillId="0" borderId="0" xfId="4" applyFont="1" applyProtection="1">
      <protection locked="0"/>
    </xf>
    <xf numFmtId="0" fontId="23" fillId="0" borderId="0" xfId="4" applyFont="1" applyProtection="1">
      <protection locked="0"/>
    </xf>
    <xf numFmtId="0" fontId="18" fillId="0" borderId="0" xfId="4" applyFont="1" applyFill="1" applyProtection="1">
      <protection locked="0"/>
    </xf>
    <xf numFmtId="0" fontId="18" fillId="0" borderId="0" xfId="4" applyFont="1" applyProtection="1"/>
    <xf numFmtId="0" fontId="18" fillId="0" borderId="0" xfId="0" applyFont="1" applyProtection="1"/>
    <xf numFmtId="0" fontId="18" fillId="0" borderId="0" xfId="4" applyFont="1" applyFill="1" applyBorder="1" applyProtection="1">
      <protection locked="0"/>
    </xf>
    <xf numFmtId="167" fontId="18" fillId="0" borderId="0" xfId="4" applyNumberFormat="1" applyFont="1" applyFill="1" applyBorder="1" applyProtection="1">
      <protection locked="0"/>
    </xf>
    <xf numFmtId="0" fontId="37" fillId="0" borderId="0" xfId="4" applyFont="1" applyProtection="1"/>
    <xf numFmtId="0" fontId="18" fillId="0" borderId="14" xfId="4" applyFont="1" applyBorder="1" applyProtection="1"/>
    <xf numFmtId="0" fontId="18" fillId="0" borderId="14" xfId="4" applyFont="1" applyBorder="1" applyProtection="1">
      <protection locked="0"/>
    </xf>
    <xf numFmtId="0" fontId="18" fillId="0" borderId="18" xfId="4" applyFont="1" applyBorder="1" applyAlignment="1" applyProtection="1">
      <alignment horizontal="center" vertical="center"/>
      <protection locked="0"/>
    </xf>
    <xf numFmtId="0" fontId="18" fillId="0" borderId="19" xfId="4" applyFont="1" applyBorder="1" applyAlignment="1" applyProtection="1">
      <alignment horizontal="center" vertical="center"/>
      <protection locked="0"/>
    </xf>
    <xf numFmtId="0" fontId="18" fillId="0" borderId="19" xfId="4" applyFont="1" applyBorder="1" applyAlignment="1" applyProtection="1">
      <alignment horizontal="center" vertical="center" wrapText="1"/>
      <protection locked="0"/>
    </xf>
    <xf numFmtId="166" fontId="23" fillId="4" borderId="19" xfId="4" applyNumberFormat="1" applyFont="1" applyFill="1" applyBorder="1" applyAlignment="1" applyProtection="1">
      <alignment horizontal="center" vertical="center" wrapText="1"/>
      <protection locked="0"/>
    </xf>
    <xf numFmtId="165" fontId="18" fillId="7" borderId="19" xfId="7" applyNumberFormat="1" applyFont="1" applyFill="1" applyBorder="1" applyAlignment="1" applyProtection="1">
      <alignment horizontal="center" vertical="center" wrapText="1"/>
      <protection locked="0"/>
    </xf>
    <xf numFmtId="0" fontId="23" fillId="0" borderId="19" xfId="4" applyFont="1" applyBorder="1" applyAlignment="1" applyProtection="1">
      <alignment horizontal="center" vertical="center" wrapText="1"/>
      <protection locked="0"/>
    </xf>
    <xf numFmtId="0" fontId="18" fillId="0" borderId="18" xfId="4" applyFont="1" applyBorder="1" applyProtection="1">
      <protection locked="0"/>
    </xf>
    <xf numFmtId="0" fontId="18" fillId="0" borderId="19" xfId="4" applyFont="1" applyBorder="1" applyAlignment="1" applyProtection="1">
      <alignment horizontal="right" indent="1"/>
      <protection locked="0"/>
    </xf>
    <xf numFmtId="166" fontId="18" fillId="0" borderId="19" xfId="4" applyNumberFormat="1" applyFont="1" applyBorder="1" applyAlignment="1" applyProtection="1">
      <alignment horizontal="right" indent="1"/>
    </xf>
    <xf numFmtId="167" fontId="23" fillId="4" borderId="19" xfId="4" applyNumberFormat="1" applyFont="1" applyFill="1" applyBorder="1" applyAlignment="1" applyProtection="1">
      <alignment horizontal="center" wrapText="1"/>
    </xf>
    <xf numFmtId="167" fontId="23" fillId="7" borderId="19" xfId="7" applyNumberFormat="1" applyFont="1" applyFill="1" applyBorder="1" applyAlignment="1" applyProtection="1">
      <alignment horizontal="center" vertical="center"/>
    </xf>
    <xf numFmtId="168" fontId="23" fillId="0" borderId="19" xfId="4" applyNumberFormat="1" applyFont="1" applyBorder="1" applyAlignment="1" applyProtection="1">
      <alignment horizontal="right" indent="1"/>
    </xf>
    <xf numFmtId="168" fontId="18" fillId="0" borderId="19" xfId="4" applyNumberFormat="1" applyFont="1" applyBorder="1" applyAlignment="1" applyProtection="1">
      <alignment horizontal="right" indent="1"/>
    </xf>
    <xf numFmtId="2" fontId="18" fillId="4" borderId="19" xfId="4" applyNumberFormat="1" applyFont="1" applyFill="1" applyBorder="1" applyAlignment="1" applyProtection="1">
      <alignment horizontal="center"/>
    </xf>
    <xf numFmtId="0" fontId="18" fillId="4" borderId="19" xfId="4" applyFont="1" applyFill="1" applyBorder="1" applyAlignment="1" applyProtection="1">
      <alignment horizontal="center"/>
    </xf>
    <xf numFmtId="0" fontId="18" fillId="0" borderId="21" xfId="4" applyFont="1" applyBorder="1" applyProtection="1">
      <protection locked="0"/>
    </xf>
    <xf numFmtId="0" fontId="18" fillId="0" borderId="22" xfId="4" applyFont="1" applyBorder="1" applyAlignment="1" applyProtection="1">
      <alignment horizontal="right" indent="1"/>
      <protection locked="0"/>
    </xf>
    <xf numFmtId="0" fontId="20" fillId="0" borderId="9" xfId="4" applyFont="1" applyFill="1" applyBorder="1" applyAlignment="1" applyProtection="1">
      <alignment vertical="top"/>
      <protection locked="0"/>
    </xf>
    <xf numFmtId="0" fontId="23" fillId="0" borderId="9" xfId="4" applyFont="1" applyFill="1" applyBorder="1" applyAlignment="1">
      <alignment wrapText="1"/>
    </xf>
    <xf numFmtId="0" fontId="39" fillId="0" borderId="0" xfId="4" applyFont="1"/>
    <xf numFmtId="0" fontId="18" fillId="0" borderId="0" xfId="4" applyFont="1" applyAlignment="1">
      <alignment vertical="center" wrapText="1"/>
    </xf>
    <xf numFmtId="0" fontId="18" fillId="0" borderId="18" xfId="4" applyFont="1" applyBorder="1" applyAlignment="1">
      <alignment horizontal="center" vertical="center"/>
    </xf>
    <xf numFmtId="0" fontId="18" fillId="0" borderId="19" xfId="4" applyFont="1" applyBorder="1" applyAlignment="1">
      <alignment horizontal="center" vertical="center"/>
    </xf>
    <xf numFmtId="0" fontId="18" fillId="0" borderId="19" xfId="4" applyFont="1" applyBorder="1" applyAlignment="1">
      <alignment horizontal="center" vertical="center" wrapText="1"/>
    </xf>
    <xf numFmtId="0" fontId="18" fillId="0" borderId="19" xfId="4" applyNumberFormat="1" applyFont="1" applyBorder="1" applyAlignment="1">
      <alignment horizontal="center" vertical="center" wrapText="1"/>
    </xf>
    <xf numFmtId="0" fontId="23" fillId="0" borderId="19" xfId="4" applyFont="1" applyBorder="1" applyAlignment="1">
      <alignment horizontal="center" vertical="center" wrapText="1"/>
    </xf>
    <xf numFmtId="0" fontId="23" fillId="0" borderId="20" xfId="4" applyFont="1" applyBorder="1" applyAlignment="1">
      <alignment horizontal="center" vertical="center" wrapText="1"/>
    </xf>
    <xf numFmtId="166" fontId="18" fillId="0" borderId="19" xfId="4" applyNumberFormat="1" applyFont="1" applyBorder="1" applyAlignment="1">
      <alignment horizontal="right" indent="1"/>
    </xf>
    <xf numFmtId="168" fontId="23" fillId="0" borderId="19" xfId="4" applyNumberFormat="1" applyFont="1" applyBorder="1" applyAlignment="1">
      <alignment horizontal="right" indent="1"/>
    </xf>
    <xf numFmtId="170" fontId="18" fillId="0" borderId="19" xfId="4" applyNumberFormat="1" applyFont="1" applyBorder="1" applyAlignment="1">
      <alignment horizontal="right" indent="1"/>
    </xf>
    <xf numFmtId="0" fontId="18" fillId="4" borderId="20" xfId="4" applyFont="1" applyFill="1" applyBorder="1" applyAlignment="1">
      <alignment horizontal="center"/>
    </xf>
    <xf numFmtId="166" fontId="23" fillId="4" borderId="11" xfId="4" applyNumberFormat="1" applyFont="1" applyFill="1" applyBorder="1" applyAlignment="1">
      <alignment horizontal="right" vertical="center" wrapText="1"/>
    </xf>
    <xf numFmtId="169" fontId="18" fillId="4" borderId="13" xfId="4" applyNumberFormat="1" applyFont="1" applyFill="1" applyBorder="1" applyAlignment="1">
      <alignment horizontal="right" vertical="center" wrapText="1"/>
    </xf>
    <xf numFmtId="168" fontId="23" fillId="6" borderId="10" xfId="7" applyNumberFormat="1" applyFont="1" applyFill="1" applyBorder="1" applyAlignment="1" applyProtection="1">
      <alignment vertical="center"/>
    </xf>
    <xf numFmtId="165" fontId="18" fillId="7" borderId="12" xfId="7" applyNumberFormat="1" applyFont="1" applyFill="1" applyBorder="1" applyAlignment="1" applyProtection="1">
      <alignment vertical="center"/>
    </xf>
    <xf numFmtId="0" fontId="18" fillId="0" borderId="0" xfId="4" applyFont="1" applyFill="1" applyBorder="1" applyAlignment="1">
      <alignment horizontal="right" vertical="center"/>
    </xf>
    <xf numFmtId="0" fontId="18" fillId="0" borderId="0" xfId="4" applyFont="1" applyAlignment="1">
      <alignment horizontal="right" vertical="center"/>
    </xf>
    <xf numFmtId="0" fontId="18" fillId="0" borderId="0" xfId="4" applyFont="1" applyAlignment="1">
      <alignment horizontal="right" vertical="center" wrapText="1"/>
    </xf>
    <xf numFmtId="0" fontId="23" fillId="0" borderId="0" xfId="4" applyFont="1" applyFill="1" applyAlignment="1" applyProtection="1">
      <alignment horizontal="right" vertical="center"/>
    </xf>
    <xf numFmtId="0" fontId="18" fillId="0" borderId="0" xfId="4" applyFont="1" applyFill="1" applyAlignment="1" applyProtection="1">
      <alignment horizontal="right" vertical="center"/>
    </xf>
    <xf numFmtId="0" fontId="18" fillId="0" borderId="0" xfId="4" applyFont="1" applyAlignment="1" applyProtection="1">
      <alignment horizontal="right" vertical="center"/>
    </xf>
    <xf numFmtId="0" fontId="18" fillId="0" borderId="0" xfId="4" applyFont="1" applyAlignment="1" applyProtection="1">
      <alignment vertical="center"/>
    </xf>
    <xf numFmtId="0" fontId="18" fillId="0" borderId="0" xfId="4" applyFont="1" applyFill="1" applyBorder="1" applyAlignment="1" applyProtection="1">
      <alignment horizontal="right" vertical="center"/>
    </xf>
    <xf numFmtId="0" fontId="20" fillId="0" borderId="9" xfId="0" applyFont="1" applyBorder="1" applyAlignment="1">
      <alignment vertical="top"/>
    </xf>
    <xf numFmtId="0" fontId="20" fillId="0" borderId="9" xfId="4" applyFont="1" applyFill="1" applyBorder="1" applyAlignment="1">
      <alignment vertical="top"/>
    </xf>
    <xf numFmtId="0" fontId="12" fillId="0" borderId="0" xfId="3" applyFont="1" applyBorder="1" applyAlignment="1" applyProtection="1">
      <alignment horizontal="center" wrapText="1"/>
    </xf>
    <xf numFmtId="0" fontId="18" fillId="0" borderId="0" xfId="4" applyFont="1" applyFill="1" applyAlignment="1">
      <alignment vertical="top"/>
    </xf>
    <xf numFmtId="0" fontId="18" fillId="0" borderId="0" xfId="4" applyFont="1" applyFill="1" applyAlignment="1">
      <alignment vertical="center" wrapText="1"/>
    </xf>
    <xf numFmtId="0" fontId="18" fillId="0" borderId="0" xfId="4" applyFont="1" applyAlignment="1" applyProtection="1">
      <alignment horizontal="right"/>
      <protection locked="0"/>
    </xf>
    <xf numFmtId="171" fontId="18" fillId="4" borderId="19" xfId="4" applyNumberFormat="1" applyFont="1" applyFill="1" applyBorder="1" applyAlignment="1" applyProtection="1">
      <alignment horizontal="center"/>
    </xf>
    <xf numFmtId="2" fontId="18" fillId="0" borderId="19" xfId="4" applyNumberFormat="1" applyFont="1" applyBorder="1" applyAlignment="1" applyProtection="1">
      <alignment horizontal="right" indent="1"/>
    </xf>
    <xf numFmtId="166" fontId="18" fillId="0" borderId="19" xfId="4" applyNumberFormat="1" applyFont="1" applyFill="1" applyBorder="1" applyAlignment="1" applyProtection="1">
      <alignment horizontal="right" indent="1"/>
    </xf>
    <xf numFmtId="0" fontId="18" fillId="0" borderId="0" xfId="4" applyFont="1" applyAlignment="1">
      <alignment horizontal="center"/>
    </xf>
    <xf numFmtId="166" fontId="18" fillId="0" borderId="22" xfId="4" applyNumberFormat="1" applyFont="1" applyBorder="1" applyAlignment="1">
      <alignment horizontal="right" indent="1"/>
    </xf>
    <xf numFmtId="0" fontId="23" fillId="0" borderId="0" xfId="4" applyFont="1" applyFill="1" applyBorder="1" applyAlignment="1">
      <alignment wrapText="1"/>
    </xf>
    <xf numFmtId="0" fontId="42" fillId="0" borderId="0" xfId="4" applyFont="1" applyFill="1" applyBorder="1" applyAlignment="1">
      <alignment vertical="top"/>
    </xf>
    <xf numFmtId="0" fontId="37" fillId="0" borderId="0" xfId="0" applyFont="1"/>
    <xf numFmtId="0" fontId="37" fillId="0" borderId="0" xfId="4" applyFont="1"/>
    <xf numFmtId="0" fontId="44" fillId="0" borderId="4" xfId="0" applyFont="1" applyBorder="1"/>
    <xf numFmtId="0" fontId="45" fillId="0" borderId="0" xfId="6" applyFont="1" applyBorder="1" applyAlignment="1" applyProtection="1"/>
    <xf numFmtId="0" fontId="43" fillId="0" borderId="0" xfId="0" applyFont="1" applyBorder="1" applyAlignment="1">
      <alignment vertical="center"/>
    </xf>
    <xf numFmtId="0" fontId="12" fillId="0" borderId="0" xfId="1" applyFont="1" applyAlignment="1" applyProtection="1"/>
    <xf numFmtId="0" fontId="12" fillId="0" borderId="0" xfId="1" applyFont="1" applyAlignment="1" applyProtection="1">
      <protection locked="0"/>
    </xf>
    <xf numFmtId="0" fontId="20" fillId="0" borderId="0" xfId="4" applyFont="1" applyFill="1" applyBorder="1" applyAlignment="1" applyProtection="1">
      <alignment vertical="top"/>
      <protection locked="0"/>
    </xf>
    <xf numFmtId="0" fontId="18" fillId="0" borderId="0" xfId="4" applyFont="1" applyBorder="1" applyProtection="1">
      <protection locked="0"/>
    </xf>
    <xf numFmtId="0" fontId="35" fillId="0" borderId="0" xfId="0" applyFont="1" applyFill="1" applyBorder="1" applyAlignment="1" applyProtection="1">
      <alignment vertical="center" wrapText="1"/>
      <protection locked="0"/>
    </xf>
    <xf numFmtId="0" fontId="18" fillId="0" borderId="0" xfId="4" applyFont="1" applyBorder="1" applyAlignment="1" applyProtection="1">
      <alignment wrapText="1"/>
      <protection locked="0"/>
    </xf>
    <xf numFmtId="0" fontId="42" fillId="0" borderId="0" xfId="4" applyFont="1" applyFill="1" applyBorder="1" applyAlignment="1" applyProtection="1">
      <alignment vertical="top"/>
      <protection locked="0"/>
    </xf>
    <xf numFmtId="0" fontId="37" fillId="0" borderId="0" xfId="4" applyFont="1" applyProtection="1">
      <protection locked="0"/>
    </xf>
    <xf numFmtId="0" fontId="9" fillId="0" borderId="4" xfId="0" applyFont="1" applyFill="1" applyBorder="1"/>
    <xf numFmtId="0" fontId="4" fillId="0" borderId="0" xfId="0" applyFont="1" applyFill="1"/>
    <xf numFmtId="0" fontId="9" fillId="0" borderId="0" xfId="0" applyFont="1" applyFill="1" applyBorder="1"/>
    <xf numFmtId="0" fontId="4" fillId="0" borderId="5" xfId="0" applyFont="1" applyFill="1" applyBorder="1"/>
    <xf numFmtId="0" fontId="48" fillId="0" borderId="0" xfId="4" applyFont="1" applyProtection="1"/>
    <xf numFmtId="0" fontId="39" fillId="0" borderId="0" xfId="4" applyFont="1" applyProtection="1"/>
    <xf numFmtId="165" fontId="39" fillId="6" borderId="10" xfId="7" applyNumberFormat="1" applyFont="1" applyFill="1" applyBorder="1" applyAlignment="1" applyProtection="1">
      <alignment horizontal="center" vertical="center"/>
    </xf>
    <xf numFmtId="168" fontId="23" fillId="6" borderId="19" xfId="4" applyNumberFormat="1" applyFont="1" applyFill="1" applyBorder="1" applyAlignment="1" applyProtection="1">
      <alignment horizontal="right" indent="1"/>
    </xf>
    <xf numFmtId="168" fontId="23" fillId="6" borderId="22" xfId="4" applyNumberFormat="1" applyFont="1" applyFill="1" applyBorder="1" applyAlignment="1" applyProtection="1">
      <alignment horizontal="right" indent="1"/>
    </xf>
    <xf numFmtId="0" fontId="23" fillId="0" borderId="0" xfId="4" applyFont="1" applyFill="1" applyBorder="1" applyAlignment="1" applyProtection="1">
      <alignment horizontal="right" vertical="center"/>
    </xf>
    <xf numFmtId="0" fontId="41" fillId="0" borderId="0" xfId="4" applyFont="1" applyProtection="1"/>
    <xf numFmtId="165" fontId="23" fillId="7" borderId="10" xfId="7" applyNumberFormat="1" applyFont="1" applyFill="1" applyBorder="1" applyAlignment="1" applyProtection="1">
      <alignment horizontal="center" vertical="center"/>
    </xf>
    <xf numFmtId="166" fontId="23" fillId="4" borderId="10" xfId="4" applyNumberFormat="1" applyFont="1" applyFill="1" applyBorder="1" applyAlignment="1" applyProtection="1">
      <alignment horizontal="center" vertical="center" wrapText="1"/>
    </xf>
    <xf numFmtId="0" fontId="24" fillId="0" borderId="0" xfId="0" applyFont="1" applyFill="1" applyBorder="1"/>
    <xf numFmtId="168" fontId="23" fillId="6" borderId="19" xfId="4" applyNumberFormat="1" applyFont="1" applyFill="1" applyBorder="1" applyAlignment="1">
      <alignment horizontal="right" indent="1"/>
    </xf>
    <xf numFmtId="168" fontId="23" fillId="6" borderId="22" xfId="4" applyNumberFormat="1" applyFont="1" applyFill="1" applyBorder="1" applyAlignment="1">
      <alignment horizontal="right" indent="1"/>
    </xf>
    <xf numFmtId="0" fontId="50" fillId="0" borderId="0" xfId="0" applyFont="1" applyFill="1" applyAlignment="1">
      <alignment wrapText="1"/>
    </xf>
    <xf numFmtId="0" fontId="0" fillId="0" borderId="0" xfId="0" applyFill="1"/>
    <xf numFmtId="0" fontId="18" fillId="0" borderId="18" xfId="4" applyFont="1" applyFill="1" applyBorder="1" applyAlignment="1" applyProtection="1">
      <alignment horizontal="center" vertical="center"/>
      <protection locked="0"/>
    </xf>
    <xf numFmtId="0" fontId="18" fillId="0" borderId="19" xfId="4" applyFont="1" applyFill="1" applyBorder="1" applyAlignment="1" applyProtection="1">
      <alignment horizontal="center" vertical="center"/>
      <protection locked="0"/>
    </xf>
    <xf numFmtId="0" fontId="18" fillId="0" borderId="19" xfId="4" applyFont="1" applyFill="1" applyBorder="1" applyAlignment="1" applyProtection="1">
      <alignment horizontal="center" vertical="center" wrapText="1"/>
      <protection locked="0"/>
    </xf>
    <xf numFmtId="166" fontId="23" fillId="0" borderId="19" xfId="4" applyNumberFormat="1" applyFont="1" applyFill="1" applyBorder="1" applyAlignment="1" applyProtection="1">
      <alignment horizontal="center" vertical="center" wrapText="1"/>
      <protection locked="0"/>
    </xf>
    <xf numFmtId="165" fontId="23" fillId="0" borderId="19" xfId="7" applyNumberFormat="1" applyFont="1" applyFill="1" applyBorder="1" applyAlignment="1" applyProtection="1">
      <alignment horizontal="center" vertical="center" wrapText="1"/>
      <protection locked="0"/>
    </xf>
    <xf numFmtId="0" fontId="34" fillId="0" borderId="19" xfId="4" applyFont="1" applyFill="1" applyBorder="1" applyAlignment="1" applyProtection="1">
      <alignment horizontal="center" vertical="center" wrapText="1"/>
      <protection locked="0"/>
    </xf>
    <xf numFmtId="0" fontId="23" fillId="0" borderId="19" xfId="4" applyFont="1" applyFill="1" applyBorder="1" applyAlignment="1" applyProtection="1">
      <alignment horizontal="center" vertical="center" wrapText="1"/>
      <protection locked="0"/>
    </xf>
    <xf numFmtId="0" fontId="18" fillId="0" borderId="0" xfId="4" applyFont="1" applyFill="1"/>
    <xf numFmtId="0" fontId="18" fillId="0" borderId="18" xfId="4" applyFont="1" applyFill="1" applyBorder="1" applyAlignment="1">
      <alignment horizontal="center" vertical="center"/>
    </xf>
    <xf numFmtId="0" fontId="18" fillId="0" borderId="19" xfId="4" applyFont="1" applyFill="1" applyBorder="1" applyAlignment="1">
      <alignment horizontal="center" vertical="center"/>
    </xf>
    <xf numFmtId="0" fontId="18" fillId="0" borderId="19" xfId="4" applyFont="1" applyFill="1" applyBorder="1" applyAlignment="1">
      <alignment horizontal="center" vertical="center" wrapText="1"/>
    </xf>
    <xf numFmtId="0" fontId="38" fillId="0" borderId="19" xfId="4" applyFont="1" applyFill="1" applyBorder="1" applyAlignment="1">
      <alignment horizontal="center" vertical="center" wrapText="1"/>
    </xf>
    <xf numFmtId="168" fontId="23" fillId="0" borderId="0" xfId="4" applyNumberFormat="1" applyFont="1" applyProtection="1">
      <protection locked="0"/>
    </xf>
    <xf numFmtId="164" fontId="18" fillId="0" borderId="0" xfId="4" applyNumberFormat="1" applyFont="1" applyProtection="1">
      <protection locked="0"/>
    </xf>
    <xf numFmtId="165" fontId="23" fillId="4" borderId="11" xfId="4" applyNumberFormat="1" applyFont="1" applyFill="1" applyBorder="1" applyAlignment="1">
      <alignment horizontal="right" vertical="center" wrapText="1"/>
    </xf>
    <xf numFmtId="0" fontId="12" fillId="0" borderId="0" xfId="1" applyFont="1" applyFill="1"/>
    <xf numFmtId="0" fontId="6" fillId="0" borderId="30" xfId="0" applyFont="1" applyBorder="1" applyAlignment="1">
      <alignment horizontal="center" vertical="center" wrapText="1"/>
    </xf>
    <xf numFmtId="0" fontId="23" fillId="6" borderId="19" xfId="4" applyFont="1" applyFill="1" applyBorder="1" applyAlignment="1" applyProtection="1">
      <alignment horizontal="right" indent="1"/>
    </xf>
    <xf numFmtId="0" fontId="18" fillId="0" borderId="0" xfId="4" applyFont="1" applyAlignment="1" applyProtection="1">
      <alignment horizontal="right" vertical="center" wrapText="1"/>
    </xf>
    <xf numFmtId="0" fontId="19" fillId="0" borderId="0" xfId="4" applyFont="1" applyFill="1" applyProtection="1">
      <protection locked="0"/>
    </xf>
    <xf numFmtId="168" fontId="23" fillId="0" borderId="19" xfId="4" applyNumberFormat="1" applyFont="1" applyFill="1" applyBorder="1" applyAlignment="1" applyProtection="1">
      <alignment horizontal="right" indent="1"/>
    </xf>
    <xf numFmtId="168" fontId="23" fillId="0" borderId="22" xfId="4" applyNumberFormat="1" applyFont="1" applyFill="1" applyBorder="1" applyAlignment="1" applyProtection="1">
      <alignment horizontal="right" indent="1"/>
    </xf>
    <xf numFmtId="0" fontId="18" fillId="0" borderId="0" xfId="0" applyFont="1" applyFill="1" applyProtection="1">
      <protection locked="0"/>
    </xf>
    <xf numFmtId="0" fontId="18" fillId="0" borderId="14" xfId="4" applyFont="1" applyFill="1" applyBorder="1" applyProtection="1">
      <protection locked="0"/>
    </xf>
    <xf numFmtId="0" fontId="18" fillId="0" borderId="9" xfId="4" applyFont="1" applyFill="1" applyBorder="1" applyProtection="1">
      <protection locked="0"/>
    </xf>
    <xf numFmtId="0" fontId="23" fillId="0" borderId="19" xfId="4" applyFont="1" applyFill="1" applyBorder="1" applyAlignment="1" applyProtection="1">
      <alignment horizontal="right" indent="1"/>
    </xf>
    <xf numFmtId="0" fontId="23" fillId="0" borderId="0" xfId="4" applyFont="1" applyFill="1" applyProtection="1">
      <protection locked="0"/>
    </xf>
    <xf numFmtId="0" fontId="18" fillId="0" borderId="0" xfId="4" applyFont="1" applyBorder="1" applyAlignment="1" applyProtection="1">
      <alignment horizontal="right" vertical="center" wrapText="1"/>
    </xf>
    <xf numFmtId="0" fontId="18" fillId="0" borderId="19" xfId="4" applyFont="1" applyFill="1" applyBorder="1" applyAlignment="1" applyProtection="1">
      <alignment horizontal="center" vertical="center" wrapText="1"/>
      <protection locked="0"/>
    </xf>
    <xf numFmtId="167" fontId="18" fillId="0" borderId="19" xfId="4" applyNumberFormat="1" applyFont="1" applyFill="1" applyBorder="1" applyAlignment="1" applyProtection="1">
      <alignment horizontal="center"/>
    </xf>
    <xf numFmtId="0" fontId="18" fillId="0" borderId="31" xfId="4" applyFont="1" applyFill="1" applyBorder="1" applyAlignment="1" applyProtection="1">
      <alignment vertical="center"/>
      <protection locked="0"/>
    </xf>
    <xf numFmtId="0" fontId="18" fillId="0" borderId="19" xfId="4" applyFont="1" applyFill="1" applyBorder="1" applyAlignment="1" applyProtection="1">
      <alignment horizontal="center" vertical="center" wrapText="1"/>
      <protection locked="0"/>
    </xf>
    <xf numFmtId="172" fontId="18" fillId="7" borderId="12" xfId="7" applyNumberFormat="1" applyFont="1" applyFill="1" applyBorder="1" applyAlignment="1" applyProtection="1">
      <alignment vertical="center"/>
    </xf>
    <xf numFmtId="0" fontId="6" fillId="0" borderId="29" xfId="0" applyFont="1" applyBorder="1" applyAlignment="1">
      <alignment horizontal="center" vertical="center" wrapText="1"/>
    </xf>
    <xf numFmtId="0" fontId="45" fillId="0" borderId="0" xfId="3" applyFont="1" applyBorder="1" applyAlignment="1" applyProtection="1"/>
    <xf numFmtId="0" fontId="11" fillId="3" borderId="4" xfId="2" applyFont="1" applyFill="1" applyBorder="1" applyAlignment="1">
      <alignment horizontal="left" indent="2"/>
    </xf>
    <xf numFmtId="0" fontId="11" fillId="3" borderId="0" xfId="2" applyFont="1" applyFill="1" applyBorder="1" applyAlignment="1">
      <alignment horizontal="left" indent="2"/>
    </xf>
    <xf numFmtId="0" fontId="4" fillId="2" borderId="0" xfId="0" applyFont="1" applyFill="1" applyAlignment="1">
      <alignment horizontal="center"/>
    </xf>
    <xf numFmtId="0" fontId="11" fillId="3" borderId="4" xfId="0" applyFont="1" applyFill="1" applyBorder="1" applyAlignment="1">
      <alignment horizontal="left" indent="2"/>
    </xf>
    <xf numFmtId="0" fontId="11" fillId="3" borderId="0" xfId="0" applyFont="1" applyFill="1" applyBorder="1" applyAlignment="1">
      <alignment horizontal="left" indent="2"/>
    </xf>
    <xf numFmtId="0" fontId="16" fillId="0" borderId="4" xfId="2" applyFont="1" applyFill="1" applyBorder="1" applyAlignment="1">
      <alignment horizontal="center"/>
    </xf>
    <xf numFmtId="0" fontId="16" fillId="0" borderId="0" xfId="2" applyFont="1" applyFill="1" applyBorder="1" applyAlignment="1">
      <alignment horizontal="center"/>
    </xf>
    <xf numFmtId="0" fontId="16" fillId="0" borderId="5" xfId="2" applyFont="1" applyFill="1" applyBorder="1" applyAlignment="1">
      <alignment horizontal="center"/>
    </xf>
    <xf numFmtId="0" fontId="11" fillId="3" borderId="4" xfId="2" applyFont="1" applyFill="1" applyBorder="1" applyAlignment="1">
      <alignment horizontal="center" wrapText="1"/>
    </xf>
    <xf numFmtId="0" fontId="11" fillId="3" borderId="0" xfId="2" applyFont="1" applyFill="1" applyBorder="1" applyAlignment="1">
      <alignment horizontal="center" wrapText="1"/>
    </xf>
    <xf numFmtId="0" fontId="11" fillId="3" borderId="5" xfId="2" applyFont="1" applyFill="1" applyBorder="1" applyAlignment="1">
      <alignment horizontal="center" wrapText="1"/>
    </xf>
    <xf numFmtId="0" fontId="18" fillId="0" borderId="16" xfId="4" applyFont="1" applyBorder="1" applyAlignment="1">
      <alignment horizontal="center" vertical="center" wrapText="1"/>
    </xf>
    <xf numFmtId="0" fontId="18" fillId="0" borderId="19" xfId="4" applyFont="1" applyBorder="1" applyAlignment="1">
      <alignment horizontal="center" vertical="center" wrapText="1"/>
    </xf>
    <xf numFmtId="0" fontId="18" fillId="0" borderId="17" xfId="4" applyFont="1" applyBorder="1" applyAlignment="1">
      <alignment horizontal="center" vertical="center" wrapText="1"/>
    </xf>
    <xf numFmtId="0" fontId="18" fillId="0" borderId="20" xfId="4" applyFont="1" applyBorder="1" applyAlignment="1">
      <alignment horizontal="center" vertical="center" wrapText="1"/>
    </xf>
    <xf numFmtId="0" fontId="18" fillId="0" borderId="15" xfId="4" applyFont="1" applyBorder="1" applyAlignment="1">
      <alignment horizontal="center" vertical="center"/>
    </xf>
    <xf numFmtId="0" fontId="18" fillId="0" borderId="18" xfId="4" applyFont="1" applyBorder="1" applyAlignment="1">
      <alignment horizontal="center" vertical="center"/>
    </xf>
    <xf numFmtId="0" fontId="18" fillId="0" borderId="16" xfId="4" applyFont="1" applyBorder="1" applyAlignment="1">
      <alignment horizontal="center" vertical="center"/>
    </xf>
    <xf numFmtId="0" fontId="18" fillId="0" borderId="19" xfId="4" applyFont="1" applyBorder="1" applyAlignment="1">
      <alignment horizontal="center" vertical="center"/>
    </xf>
    <xf numFmtId="166" fontId="23" fillId="4" borderId="16" xfId="4" applyNumberFormat="1" applyFont="1" applyFill="1" applyBorder="1" applyAlignment="1" applyProtection="1">
      <alignment horizontal="center" vertical="center" wrapText="1"/>
      <protection locked="0"/>
    </xf>
    <xf numFmtId="166" fontId="23" fillId="4" borderId="19" xfId="4" applyNumberFormat="1" applyFont="1" applyFill="1" applyBorder="1" applyAlignment="1" applyProtection="1">
      <alignment horizontal="center" vertical="center" wrapText="1"/>
      <protection locked="0"/>
    </xf>
    <xf numFmtId="165" fontId="18" fillId="7" borderId="16" xfId="7" applyNumberFormat="1" applyFont="1" applyFill="1" applyBorder="1" applyAlignment="1" applyProtection="1">
      <alignment horizontal="center" vertical="center" wrapText="1"/>
      <protection locked="0"/>
    </xf>
    <xf numFmtId="165" fontId="18" fillId="7" borderId="19" xfId="7" applyNumberFormat="1" applyFont="1" applyFill="1" applyBorder="1" applyAlignment="1" applyProtection="1">
      <alignment horizontal="center" vertical="center" wrapText="1"/>
      <protection locked="0"/>
    </xf>
    <xf numFmtId="0" fontId="18" fillId="0" borderId="0" xfId="4" applyFont="1" applyAlignment="1">
      <alignment horizontal="right" wrapText="1"/>
    </xf>
    <xf numFmtId="0" fontId="18" fillId="0" borderId="38" xfId="4" applyFont="1" applyBorder="1" applyAlignment="1">
      <alignment horizontal="right" wrapText="1"/>
    </xf>
    <xf numFmtId="0" fontId="28" fillId="0" borderId="24" xfId="0" applyFont="1" applyBorder="1" applyAlignment="1">
      <alignment horizontal="justify" vertical="center" wrapText="1"/>
    </xf>
    <xf numFmtId="0" fontId="24" fillId="0" borderId="29"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30" xfId="0" applyFont="1" applyBorder="1" applyAlignment="1">
      <alignment horizontal="center" vertical="center" wrapText="1"/>
    </xf>
    <xf numFmtId="0" fontId="28" fillId="0" borderId="29" xfId="0" applyFont="1" applyBorder="1" applyAlignment="1">
      <alignment horizontal="justify" vertical="center" wrapText="1"/>
    </xf>
    <xf numFmtId="0" fontId="28" fillId="0" borderId="0" xfId="0" applyFont="1" applyBorder="1" applyAlignment="1">
      <alignment horizontal="justify" vertical="center" wrapText="1"/>
    </xf>
    <xf numFmtId="0" fontId="28" fillId="0" borderId="30" xfId="0" applyFont="1" applyBorder="1" applyAlignment="1">
      <alignment horizontal="justify" vertical="center" wrapText="1"/>
    </xf>
    <xf numFmtId="0" fontId="30" fillId="0" borderId="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28" fillId="0" borderId="0" xfId="0" applyFont="1" applyBorder="1" applyAlignment="1">
      <alignment vertical="center" wrapText="1"/>
    </xf>
    <xf numFmtId="166" fontId="23" fillId="4" borderId="41" xfId="4" applyNumberFormat="1" applyFont="1" applyFill="1" applyBorder="1" applyAlignment="1">
      <alignment horizontal="center" vertical="center" wrapText="1"/>
    </xf>
    <xf numFmtId="166" fontId="23" fillId="4" borderId="42" xfId="4" applyNumberFormat="1" applyFont="1" applyFill="1" applyBorder="1" applyAlignment="1">
      <alignment horizontal="center" vertical="center" wrapText="1"/>
    </xf>
    <xf numFmtId="0" fontId="49" fillId="0" borderId="43" xfId="0" applyFont="1" applyFill="1" applyBorder="1" applyAlignment="1">
      <alignment horizontal="left" wrapText="1"/>
    </xf>
    <xf numFmtId="0" fontId="49" fillId="0" borderId="0" xfId="0" applyFont="1" applyFill="1" applyBorder="1" applyAlignment="1">
      <alignment horizontal="left" wrapText="1"/>
    </xf>
    <xf numFmtId="0" fontId="18" fillId="0" borderId="0" xfId="4" applyFont="1" applyAlignment="1" applyProtection="1">
      <alignment horizontal="left" vertical="top" wrapText="1"/>
      <protection locked="0"/>
    </xf>
    <xf numFmtId="0" fontId="18" fillId="0" borderId="15" xfId="4" applyFont="1" applyBorder="1" applyAlignment="1" applyProtection="1">
      <alignment horizontal="center" vertical="center" wrapText="1"/>
      <protection locked="0"/>
    </xf>
    <xf numFmtId="0" fontId="18" fillId="0" borderId="18" xfId="4" applyFont="1" applyBorder="1" applyAlignment="1" applyProtection="1">
      <alignment horizontal="center" vertical="center"/>
      <protection locked="0"/>
    </xf>
    <xf numFmtId="0" fontId="18" fillId="0" borderId="16" xfId="4" applyFont="1" applyBorder="1" applyAlignment="1" applyProtection="1">
      <alignment horizontal="center" vertical="center" wrapText="1"/>
      <protection locked="0"/>
    </xf>
    <xf numFmtId="0" fontId="18" fillId="0" borderId="19" xfId="4" applyFont="1" applyBorder="1" applyAlignment="1" applyProtection="1">
      <alignment horizontal="center" vertical="center"/>
      <protection locked="0"/>
    </xf>
    <xf numFmtId="0" fontId="18" fillId="0" borderId="19" xfId="4" applyFont="1" applyBorder="1" applyAlignment="1" applyProtection="1">
      <alignment horizontal="center" vertical="center" wrapText="1"/>
      <protection locked="0"/>
    </xf>
    <xf numFmtId="0" fontId="18" fillId="0" borderId="39" xfId="4" applyFont="1" applyBorder="1" applyAlignment="1" applyProtection="1">
      <alignment horizontal="center" vertical="center" wrapText="1"/>
      <protection locked="0"/>
    </xf>
    <xf numFmtId="0" fontId="18" fillId="0" borderId="37" xfId="4" applyFont="1" applyBorder="1" applyAlignment="1" applyProtection="1">
      <alignment horizontal="center" vertical="center" wrapText="1"/>
      <protection locked="0"/>
    </xf>
    <xf numFmtId="0" fontId="18" fillId="0" borderId="16" xfId="4" applyFont="1" applyFill="1" applyBorder="1" applyAlignment="1" applyProtection="1">
      <alignment horizontal="center" vertical="center" wrapText="1"/>
      <protection locked="0"/>
    </xf>
    <xf numFmtId="0" fontId="18" fillId="0" borderId="19" xfId="4" applyFont="1" applyFill="1" applyBorder="1" applyAlignment="1" applyProtection="1">
      <alignment horizontal="center" vertical="center" wrapText="1"/>
      <protection locked="0"/>
    </xf>
    <xf numFmtId="0" fontId="23" fillId="0" borderId="16" xfId="4" applyFont="1" applyBorder="1" applyAlignment="1" applyProtection="1">
      <alignment horizontal="center" vertical="center" wrapText="1"/>
      <protection locked="0"/>
    </xf>
    <xf numFmtId="0" fontId="23" fillId="0" borderId="19" xfId="4" applyFont="1" applyBorder="1" applyAlignment="1" applyProtection="1">
      <alignment horizontal="center" vertical="center" wrapText="1"/>
      <protection locked="0"/>
    </xf>
    <xf numFmtId="0" fontId="23" fillId="0" borderId="0" xfId="4" applyFont="1" applyFill="1" applyBorder="1" applyAlignment="1" applyProtection="1">
      <alignment horizontal="right" vertical="center" wrapText="1"/>
    </xf>
    <xf numFmtId="0" fontId="23" fillId="0" borderId="38" xfId="4" applyFont="1" applyFill="1" applyBorder="1" applyAlignment="1" applyProtection="1">
      <alignment horizontal="right" vertical="center" wrapText="1"/>
    </xf>
    <xf numFmtId="0" fontId="18" fillId="0" borderId="0" xfId="4" applyFont="1" applyFill="1" applyAlignment="1" applyProtection="1">
      <alignment horizontal="right" vertical="center" wrapText="1"/>
    </xf>
    <xf numFmtId="0" fontId="18" fillId="0" borderId="38" xfId="4" applyFont="1" applyFill="1" applyBorder="1" applyAlignment="1" applyProtection="1">
      <alignment horizontal="right" vertical="center" wrapText="1"/>
    </xf>
    <xf numFmtId="0" fontId="18" fillId="0" borderId="0" xfId="4" applyFont="1" applyAlignment="1" applyProtection="1">
      <alignment horizontal="right" vertical="center" wrapText="1"/>
    </xf>
    <xf numFmtId="0" fontId="18" fillId="0" borderId="38" xfId="4" applyFont="1" applyBorder="1" applyAlignment="1" applyProtection="1">
      <alignment horizontal="right" vertical="center" wrapText="1"/>
    </xf>
    <xf numFmtId="0" fontId="43" fillId="0" borderId="32" xfId="4" applyFont="1" applyFill="1" applyBorder="1" applyAlignment="1" applyProtection="1">
      <alignment horizontal="center" vertical="top" wrapText="1"/>
      <protection locked="0"/>
    </xf>
    <xf numFmtId="0" fontId="19" fillId="0" borderId="34" xfId="4" applyFont="1" applyFill="1" applyBorder="1" applyAlignment="1" applyProtection="1">
      <alignment horizontal="center" vertical="top" wrapText="1"/>
      <protection locked="0"/>
    </xf>
    <xf numFmtId="0" fontId="18" fillId="4" borderId="31" xfId="4" applyFont="1" applyFill="1" applyBorder="1" applyAlignment="1" applyProtection="1">
      <alignment horizontal="center" vertical="center" wrapText="1"/>
    </xf>
    <xf numFmtId="0" fontId="18" fillId="4" borderId="36" xfId="4" applyFont="1" applyFill="1" applyBorder="1" applyAlignment="1" applyProtection="1">
      <alignment horizontal="center" vertical="center" wrapText="1"/>
    </xf>
    <xf numFmtId="166" fontId="23" fillId="0" borderId="16" xfId="4" applyNumberFormat="1" applyFont="1" applyFill="1" applyBorder="1" applyAlignment="1" applyProtection="1">
      <alignment horizontal="center" vertical="center" wrapText="1"/>
      <protection locked="0"/>
    </xf>
    <xf numFmtId="0" fontId="18" fillId="0" borderId="39" xfId="4" applyFont="1" applyFill="1" applyBorder="1" applyAlignment="1" applyProtection="1">
      <alignment horizontal="center" vertical="center" wrapText="1"/>
      <protection locked="0"/>
    </xf>
    <xf numFmtId="0" fontId="18" fillId="0" borderId="37" xfId="4" applyFont="1" applyFill="1" applyBorder="1" applyAlignment="1" applyProtection="1">
      <alignment horizontal="center" vertical="center" wrapText="1"/>
      <protection locked="0"/>
    </xf>
    <xf numFmtId="0" fontId="23" fillId="0" borderId="39" xfId="4" applyFont="1" applyBorder="1" applyAlignment="1" applyProtection="1">
      <alignment horizontal="center" vertical="center" wrapText="1"/>
      <protection locked="0"/>
    </xf>
    <xf numFmtId="0" fontId="23" fillId="0" borderId="37" xfId="4" applyFont="1" applyBorder="1" applyAlignment="1" applyProtection="1">
      <alignment horizontal="center" vertical="center" wrapText="1"/>
      <protection locked="0"/>
    </xf>
    <xf numFmtId="0" fontId="23" fillId="0" borderId="0" xfId="4" applyFont="1" applyAlignment="1">
      <alignment horizontal="left" vertical="center" wrapText="1"/>
    </xf>
    <xf numFmtId="0" fontId="41" fillId="0" borderId="44" xfId="4" applyFont="1" applyBorder="1" applyAlignment="1">
      <alignment horizontal="left" vertical="center" wrapText="1"/>
    </xf>
    <xf numFmtId="0" fontId="49" fillId="0" borderId="4" xfId="0" applyFont="1" applyFill="1" applyBorder="1" applyAlignment="1">
      <alignment horizontal="left" wrapText="1"/>
    </xf>
    <xf numFmtId="0" fontId="18" fillId="0" borderId="0" xfId="4" applyFont="1" applyAlignment="1">
      <alignment horizontal="right" vertical="center" wrapText="1"/>
    </xf>
    <xf numFmtId="0" fontId="18" fillId="0" borderId="38" xfId="4" applyFont="1" applyBorder="1" applyAlignment="1">
      <alignment horizontal="right" vertical="center" wrapText="1"/>
    </xf>
    <xf numFmtId="0" fontId="23" fillId="0" borderId="17" xfId="4" applyFont="1" applyBorder="1" applyAlignment="1">
      <alignment horizontal="center" vertical="center" wrapText="1"/>
    </xf>
    <xf numFmtId="0" fontId="39" fillId="0" borderId="20" xfId="4" applyFont="1" applyBorder="1" applyAlignment="1">
      <alignment horizontal="center" vertical="center" wrapText="1"/>
    </xf>
    <xf numFmtId="0" fontId="19" fillId="0" borderId="32" xfId="4" applyFont="1" applyFill="1" applyBorder="1" applyAlignment="1">
      <alignment horizontal="center" wrapText="1"/>
    </xf>
    <xf numFmtId="0" fontId="18" fillId="0" borderId="34" xfId="4" applyFont="1" applyBorder="1" applyAlignment="1">
      <alignment wrapText="1"/>
    </xf>
    <xf numFmtId="0" fontId="18" fillId="4" borderId="33" xfId="4" applyFont="1" applyFill="1" applyBorder="1" applyAlignment="1">
      <alignment horizontal="center" vertical="center" wrapText="1"/>
    </xf>
    <xf numFmtId="0" fontId="18" fillId="0" borderId="35" xfId="4" applyFont="1" applyBorder="1" applyAlignment="1">
      <alignment vertical="center" wrapText="1"/>
    </xf>
    <xf numFmtId="0" fontId="18" fillId="0" borderId="0" xfId="4" applyFont="1" applyAlignment="1">
      <alignment horizontal="left" vertical="center"/>
    </xf>
    <xf numFmtId="0" fontId="18" fillId="0" borderId="15" xfId="4" applyFont="1" applyBorder="1" applyAlignment="1">
      <alignment horizontal="center" vertical="center" wrapText="1"/>
    </xf>
    <xf numFmtId="0" fontId="18" fillId="0" borderId="40" xfId="4" applyFont="1" applyBorder="1" applyAlignment="1">
      <alignment horizontal="center" vertical="center" wrapText="1"/>
    </xf>
    <xf numFmtId="0" fontId="23" fillId="0" borderId="16" xfId="4" applyFont="1" applyBorder="1" applyAlignment="1">
      <alignment horizontal="center" vertical="center" wrapText="1"/>
    </xf>
    <xf numFmtId="0" fontId="23" fillId="0" borderId="19" xfId="4" applyFont="1" applyBorder="1" applyAlignment="1">
      <alignment horizontal="center" vertical="center" wrapText="1"/>
    </xf>
  </cellXfs>
  <cellStyles count="8">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s>
  <dxfs count="5">
    <dxf>
      <fill>
        <patternFill>
          <bgColor rgb="FFB5DDF0"/>
        </patternFill>
      </fill>
    </dxf>
    <dxf>
      <fill>
        <patternFill>
          <bgColor rgb="FFD1D1D1"/>
        </patternFill>
      </fill>
    </dxf>
    <dxf>
      <fill>
        <patternFill>
          <bgColor rgb="FFB5DDF0"/>
        </patternFill>
      </fill>
    </dxf>
    <dxf>
      <fill>
        <patternFill>
          <bgColor rgb="FFD1D1D1"/>
        </patternFill>
      </fill>
    </dxf>
    <dxf>
      <font>
        <strike val="0"/>
        <u val="none"/>
      </font>
      <fill>
        <patternFill>
          <bgColor rgb="FFDBDBDB"/>
        </patternFill>
      </fill>
    </dxf>
  </dxfs>
  <tableStyles count="0" defaultTableStyle="TableStyleMedium2" defaultPivotStyle="PivotStyleLight16"/>
  <colors>
    <mruColors>
      <color rgb="FFD1D1D1"/>
      <color rgb="FFB5DDF0"/>
      <color rgb="FFF39EA0"/>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44824</xdr:colOff>
      <xdr:row>0</xdr:row>
      <xdr:rowOff>161365</xdr:rowOff>
    </xdr:from>
    <xdr:to>
      <xdr:col>2</xdr:col>
      <xdr:colOff>3268084</xdr:colOff>
      <xdr:row>0</xdr:row>
      <xdr:rowOff>1230196</xdr:rowOff>
    </xdr:to>
    <xdr:pic>
      <xdr:nvPicPr>
        <xdr:cNvPr id="3" name="Paveikslėlis 2" descr="https://intranetas.vkontrole.lt/sablonai/images/ZENKLAI/Zenklai-horizontalus_LT.png">
          <a:hlinkClick xmlns:r="http://schemas.openxmlformats.org/officeDocument/2006/relationships" r:id="rId1"/>
          <a:extLst>
            <a:ext uri="{FF2B5EF4-FFF2-40B4-BE49-F238E27FC236}">
              <a16:creationId xmlns:a16="http://schemas.microsoft.com/office/drawing/2014/main" id="{228A4874-670B-404F-A316-9D5DFD3833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7153" y="161365"/>
          <a:ext cx="3223260" cy="1068831"/>
        </a:xfrm>
        <a:prstGeom prst="rect">
          <a:avLst/>
        </a:prstGeom>
        <a:solidFill>
          <a:srgbClr val="00244D"/>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kontrolelt.sharepoint.com/11%20Isvados%20ir%20ataskaitos/I&#353;vados%202019/Stabilumo%202019%20m.%20programos%20vertinimas/02.%20Ataskait&#261;%20sudaran&#269;ios%20dalys/Ex-post%20taisykli&#371;%20laikymasis/Kopija%20FDT%20LT+EN%202019%20GALUTINIS%2005%2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kontrolelt.sharepoint.com/sites/BPSD/Bendrai%20naudojami%20dokumentai/General/11%20Isvados%20ir%20ataskaitos/I&#353;vados%202021/Ataskaita%20d&#279;l%20savivaldybi&#371;/02.%20I&#353;vad&#261;%20sudaran&#269;ios%20dalys/Skai&#269;iuokl&#279;s/skai&#269;iuokl&#279;%20lt%20ir%20eng/skaiciuokle%20ex-post_v4%20L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Content"/>
      <sheetName val="1. Summary"/>
      <sheetName val="2. Macro"/>
      <sheetName val="3. GGbudget"/>
      <sheetName val="4. Municipalities"/>
      <sheetName val="5. SurplusGG"/>
      <sheetName val="6. GGexpenditure"/>
      <sheetName val="7. GGbudgets"/>
    </sheetNames>
    <sheetDataSet>
      <sheetData sheetId="0">
        <row r="1">
          <cell r="A1" t="str">
            <v>LT</v>
          </cell>
        </row>
      </sheetData>
      <sheetData sheetId="1">
        <row r="2">
          <cell r="B2" t="str">
            <v>LT</v>
          </cell>
        </row>
      </sheetData>
      <sheetData sheetId="2"/>
      <sheetData sheetId="3">
        <row r="5">
          <cell r="G5">
            <v>2011</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Turinys"/>
      <sheetName val="Savivaldybės"/>
      <sheetName val="1 lentelė"/>
      <sheetName val="2 lentelė "/>
      <sheetName val="3 lentelė"/>
    </sheetNames>
    <sheetDataSet>
      <sheetData sheetId="0">
        <row r="1">
          <cell r="A1" t="str">
            <v>LT</v>
          </cell>
        </row>
        <row r="2">
          <cell r="A2" t="str">
            <v>EN</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lt/TAD/TAIS.428/RinAmeSisJ" TargetMode="External"/><Relationship Id="rId2" Type="http://schemas.openxmlformats.org/officeDocument/2006/relationships/hyperlink" Target="https://e-seimas.lrs.lt/portal/legalAct/lt/TAD/c4be7b32bb6b11e4a939cd67303e5a1f"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TAIS.428/RinAmeSis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rgb="FF00244D"/>
  </sheetPr>
  <dimension ref="B1:F28"/>
  <sheetViews>
    <sheetView showGridLines="0" showRowColHeaders="0" tabSelected="1" zoomScaleNormal="100" workbookViewId="0"/>
  </sheetViews>
  <sheetFormatPr defaultColWidth="10" defaultRowHeight="14.4" x14ac:dyDescent="0.3"/>
  <cols>
    <col min="1" max="1" width="9" style="17" customWidth="1"/>
    <col min="2" max="2" width="4.5546875" style="18" customWidth="1"/>
    <col min="3" max="3" width="103.109375" style="18" customWidth="1"/>
    <col min="4" max="4" width="40" style="17" customWidth="1"/>
    <col min="5" max="5" width="10" style="17"/>
    <col min="6" max="6" width="10.5546875" style="17" customWidth="1"/>
    <col min="7" max="16384" width="10" style="17"/>
  </cols>
  <sheetData>
    <row r="1" spans="2:6" ht="109.95" customHeight="1" thickBot="1" x14ac:dyDescent="0.35">
      <c r="B1" s="224"/>
      <c r="C1" s="224"/>
      <c r="D1" s="224"/>
    </row>
    <row r="2" spans="2:6" ht="9.6" customHeight="1" x14ac:dyDescent="0.3">
      <c r="B2" s="1"/>
      <c r="C2" s="2"/>
      <c r="D2" s="3"/>
    </row>
    <row r="3" spans="2:6" ht="33.6" customHeight="1" x14ac:dyDescent="0.3">
      <c r="B3" s="230" t="s">
        <v>171</v>
      </c>
      <c r="C3" s="231"/>
      <c r="D3" s="232"/>
    </row>
    <row r="4" spans="2:6" ht="9.6" customHeight="1" x14ac:dyDescent="0.3">
      <c r="B4" s="8"/>
      <c r="C4" s="9"/>
      <c r="D4" s="6"/>
    </row>
    <row r="5" spans="2:6" x14ac:dyDescent="0.3">
      <c r="B5" s="227" t="s">
        <v>186</v>
      </c>
      <c r="C5" s="228"/>
      <c r="D5" s="229"/>
      <c r="F5" s="20"/>
    </row>
    <row r="6" spans="2:6" ht="9.6" customHeight="1" x14ac:dyDescent="0.3">
      <c r="B6" s="8"/>
      <c r="C6" s="9"/>
      <c r="D6" s="6"/>
    </row>
    <row r="7" spans="2:6" ht="18" x14ac:dyDescent="0.35">
      <c r="B7" s="225" t="s">
        <v>110</v>
      </c>
      <c r="C7" s="226"/>
      <c r="D7" s="7"/>
    </row>
    <row r="8" spans="2:6" ht="9.6" customHeight="1" x14ac:dyDescent="0.3">
      <c r="B8" s="4"/>
      <c r="C8" s="5"/>
      <c r="D8" s="6"/>
    </row>
    <row r="9" spans="2:6" ht="161.4" customHeight="1" x14ac:dyDescent="0.3">
      <c r="B9" s="8"/>
      <c r="C9" s="21" t="s">
        <v>113</v>
      </c>
      <c r="D9" s="22"/>
    </row>
    <row r="10" spans="2:6" ht="9.6" customHeight="1" x14ac:dyDescent="0.3">
      <c r="B10" s="8"/>
      <c r="C10" s="9"/>
      <c r="D10" s="6"/>
    </row>
    <row r="11" spans="2:6" ht="18" customHeight="1" x14ac:dyDescent="0.35">
      <c r="B11" s="222" t="s">
        <v>127</v>
      </c>
      <c r="C11" s="223"/>
      <c r="D11" s="7"/>
    </row>
    <row r="12" spans="2:6" s="170" customFormat="1" ht="9.6" customHeight="1" x14ac:dyDescent="0.3">
      <c r="B12" s="169"/>
      <c r="C12" s="171"/>
      <c r="D12" s="172"/>
    </row>
    <row r="13" spans="2:6" s="170" customFormat="1" ht="14.25" customHeight="1" x14ac:dyDescent="0.3">
      <c r="B13" s="169"/>
      <c r="C13" s="202" t="s">
        <v>149</v>
      </c>
      <c r="D13" s="172"/>
    </row>
    <row r="14" spans="2:6" s="170" customFormat="1" ht="14.25" customHeight="1" x14ac:dyDescent="0.3">
      <c r="B14" s="169"/>
      <c r="C14" s="171"/>
      <c r="D14" s="172"/>
    </row>
    <row r="15" spans="2:6" ht="18" customHeight="1" x14ac:dyDescent="0.35">
      <c r="B15" s="222" t="s">
        <v>126</v>
      </c>
      <c r="C15" s="223"/>
      <c r="D15" s="7"/>
    </row>
    <row r="16" spans="2:6" ht="9.6" customHeight="1" x14ac:dyDescent="0.35">
      <c r="B16" s="10"/>
      <c r="C16" s="11"/>
      <c r="D16" s="12"/>
    </row>
    <row r="17" spans="2:4" ht="14.25" customHeight="1" x14ac:dyDescent="0.3">
      <c r="B17" s="169"/>
      <c r="C17" s="202" t="s">
        <v>150</v>
      </c>
      <c r="D17" s="6"/>
    </row>
    <row r="18" spans="2:4" ht="14.25" customHeight="1" x14ac:dyDescent="0.3">
      <c r="B18" s="169"/>
      <c r="C18" s="202" t="s">
        <v>151</v>
      </c>
      <c r="D18" s="6"/>
    </row>
    <row r="19" spans="2:4" ht="14.25" customHeight="1" x14ac:dyDescent="0.3">
      <c r="B19" s="8"/>
      <c r="C19" s="23"/>
      <c r="D19" s="6"/>
    </row>
    <row r="20" spans="2:4" ht="18" customHeight="1" x14ac:dyDescent="0.35">
      <c r="B20" s="222" t="s">
        <v>128</v>
      </c>
      <c r="C20" s="223"/>
      <c r="D20" s="7"/>
    </row>
    <row r="21" spans="2:4" ht="9.6" customHeight="1" x14ac:dyDescent="0.35">
      <c r="B21" s="10"/>
      <c r="C21" s="11"/>
      <c r="D21" s="12"/>
    </row>
    <row r="22" spans="2:4" x14ac:dyDescent="0.3">
      <c r="B22" s="8" t="s">
        <v>0</v>
      </c>
      <c r="C22" s="24" t="s">
        <v>1</v>
      </c>
      <c r="D22" s="6"/>
    </row>
    <row r="23" spans="2:4" x14ac:dyDescent="0.3">
      <c r="B23" s="158" t="s">
        <v>111</v>
      </c>
      <c r="C23" s="159" t="s">
        <v>112</v>
      </c>
      <c r="D23" s="6"/>
    </row>
    <row r="24" spans="2:4" x14ac:dyDescent="0.3">
      <c r="B24" s="8" t="s">
        <v>174</v>
      </c>
      <c r="C24" s="24" t="s">
        <v>175</v>
      </c>
      <c r="D24" s="6"/>
    </row>
    <row r="25" spans="2:4" x14ac:dyDescent="0.3">
      <c r="B25" s="8" t="s">
        <v>176</v>
      </c>
      <c r="C25" s="221" t="s">
        <v>177</v>
      </c>
      <c r="D25" s="6"/>
    </row>
    <row r="26" spans="2:4" ht="9.6" customHeight="1" thickBot="1" x14ac:dyDescent="0.35">
      <c r="B26" s="13"/>
      <c r="C26" s="14"/>
      <c r="D26" s="15"/>
    </row>
    <row r="27" spans="2:4" x14ac:dyDescent="0.3">
      <c r="B27" s="16"/>
      <c r="C27" s="16"/>
    </row>
    <row r="28" spans="2:4" ht="27.6" x14ac:dyDescent="0.3">
      <c r="C28" s="19"/>
    </row>
  </sheetData>
  <mergeCells count="7">
    <mergeCell ref="B20:C20"/>
    <mergeCell ref="B15:C15"/>
    <mergeCell ref="B1:D1"/>
    <mergeCell ref="B7:C7"/>
    <mergeCell ref="B11:C11"/>
    <mergeCell ref="B5:D5"/>
    <mergeCell ref="B3:D3"/>
  </mergeCells>
  <hyperlinks>
    <hyperlink ref="C22" r:id="rId1" display="http://www3.lrs.lt/pls/inter3/dokpaieska.showdoc_l?p_id=487268&amp;p_tr2=2" xr:uid="{F75ADD19-BFBD-4F52-BE4C-BF43D6CED170}"/>
    <hyperlink ref="C23" r:id="rId2" xr:uid="{481EA074-F825-46BC-A667-251A18A29533}"/>
    <hyperlink ref="C17" location="'KĮ 4 str. 2 d. | CL 4.2.'!A1" display="2. Savivaldybių 2020 m. biudžetai, kuriems taikoma Konstitucinio įstatymo 4 str. 2 d. /  Budgets attributable to local government in 2020, CL 4.2." xr:uid="{A60B9644-9E79-46BB-A07D-DB2D0E8C59EC}"/>
    <hyperlink ref="C18" location="'KĮ 4 str. 4 d. | CL 4.4.'!A1" display="3. Savivaldybių 2020 m. biudžetai, kuriems taikoma Konstitucinio įstatymo 4 str. 4 d. / Budget data of local govenrnments in 2020, CL 4.4." xr:uid="{F71E85DE-CC5A-4ABF-9370-E9ACA71F213D}"/>
    <hyperlink ref="C13" location="'Suvestinė | Summary'!A1" display="1. Savivaldybių biudžetų fiskalinės drausmės taisyklės, 2020 m. / Fiscal discipline rules attributable to local government" xr:uid="{2F697D02-4979-4FF3-80E0-E3847A0534F9}"/>
    <hyperlink ref="C24" r:id="rId3" display="Lietuvos Respublikos fiskalinės drausmės įstatymas" xr:uid="{B8BA257E-39A8-4980-B530-6C7DEAE94A84}"/>
    <hyperlink ref="C25" r:id="rId4" xr:uid="{09E874C1-E928-4092-930C-8C9586CD8788}"/>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7AD7-515B-4C98-88DD-54970CC0BA02}">
  <sheetPr codeName="Lapas3"/>
  <dimension ref="A1:L80"/>
  <sheetViews>
    <sheetView showGridLines="0" showRowColHeaders="0" zoomScaleNormal="100" workbookViewId="0">
      <pane xSplit="2" ySplit="7" topLeftCell="C65" activePane="bottomRight" state="frozen"/>
      <selection activeCell="D8" sqref="D8:H67"/>
      <selection pane="topRight" activeCell="D8" sqref="D8:H67"/>
      <selection pane="bottomLeft" activeCell="D8" sqref="D8:H67"/>
      <selection pane="bottomRight" activeCell="J8" sqref="J8"/>
    </sheetView>
  </sheetViews>
  <sheetFormatPr defaultColWidth="9.109375" defaultRowHeight="13.8" x14ac:dyDescent="0.25"/>
  <cols>
    <col min="1" max="1" width="9.109375" style="25"/>
    <col min="2" max="2" width="40.33203125" style="25" customWidth="1"/>
    <col min="3" max="3" width="12.33203125" style="25" customWidth="1"/>
    <col min="4" max="4" width="14.5546875" style="25" customWidth="1"/>
    <col min="5" max="5" width="9.109375" style="25"/>
    <col min="6" max="6" width="10.6640625" style="25" bestFit="1" customWidth="1"/>
    <col min="7" max="7" width="13.5546875" style="25" customWidth="1"/>
    <col min="8" max="8" width="13.88671875" style="25" customWidth="1"/>
    <col min="9" max="9" width="13.44140625" style="25" customWidth="1"/>
    <col min="10" max="10" width="27.6640625" style="25" customWidth="1"/>
    <col min="11" max="11" width="15.88671875" style="25" customWidth="1"/>
    <col min="12" max="12" width="16" style="25" customWidth="1"/>
    <col min="13" max="16384" width="9.109375" style="25"/>
  </cols>
  <sheetData>
    <row r="1" spans="1:12" x14ac:dyDescent="0.25">
      <c r="B1" s="26" t="s">
        <v>2</v>
      </c>
      <c r="C1" s="27"/>
    </row>
    <row r="2" spans="1:12" x14ac:dyDescent="0.25">
      <c r="A2" s="28"/>
      <c r="B2" s="29"/>
      <c r="J2" s="30"/>
    </row>
    <row r="3" spans="1:12" s="31" customFormat="1" ht="15" customHeight="1" thickBot="1" x14ac:dyDescent="0.3">
      <c r="B3" s="32"/>
      <c r="C3" s="32"/>
    </row>
    <row r="4" spans="1:12" s="31" customFormat="1" x14ac:dyDescent="0.25">
      <c r="A4" s="33"/>
      <c r="B4" s="144" t="s">
        <v>83</v>
      </c>
      <c r="C4" s="34"/>
      <c r="D4" s="34"/>
      <c r="E4" s="34"/>
      <c r="F4" s="34"/>
      <c r="G4" s="34"/>
      <c r="H4" s="35"/>
      <c r="I4" s="34"/>
      <c r="J4" s="36"/>
      <c r="K4" s="34"/>
      <c r="L4" s="34"/>
    </row>
    <row r="5" spans="1:12" x14ac:dyDescent="0.25">
      <c r="A5" s="37"/>
      <c r="B5" s="38"/>
    </row>
    <row r="6" spans="1:12" ht="15.75" customHeight="1" x14ac:dyDescent="0.25">
      <c r="B6" s="237" t="s">
        <v>3</v>
      </c>
      <c r="C6" s="239" t="s">
        <v>4</v>
      </c>
      <c r="D6" s="233" t="s">
        <v>5</v>
      </c>
      <c r="E6" s="241" t="s">
        <v>82</v>
      </c>
      <c r="F6" s="243" t="s">
        <v>82</v>
      </c>
      <c r="G6" s="233" t="s">
        <v>6</v>
      </c>
      <c r="H6" s="233" t="s">
        <v>7</v>
      </c>
      <c r="I6" s="233" t="s">
        <v>8</v>
      </c>
      <c r="J6" s="233" t="s">
        <v>84</v>
      </c>
      <c r="K6" s="233" t="s">
        <v>9</v>
      </c>
      <c r="L6" s="235" t="s">
        <v>10</v>
      </c>
    </row>
    <row r="7" spans="1:12" ht="70.5" customHeight="1" x14ac:dyDescent="0.25">
      <c r="B7" s="238"/>
      <c r="C7" s="240"/>
      <c r="D7" s="234"/>
      <c r="E7" s="242"/>
      <c r="F7" s="244"/>
      <c r="G7" s="234"/>
      <c r="H7" s="234"/>
      <c r="I7" s="234"/>
      <c r="J7" s="234"/>
      <c r="K7" s="234"/>
      <c r="L7" s="236"/>
    </row>
    <row r="8" spans="1:12" x14ac:dyDescent="0.25">
      <c r="B8" s="50" t="s">
        <v>11</v>
      </c>
      <c r="C8" s="51">
        <v>1</v>
      </c>
      <c r="D8" s="52">
        <f>H8/$C$71/10</f>
        <v>1.4071228161645795</v>
      </c>
      <c r="E8" s="53">
        <f>IF(D8&gt;0.3,H8/$C$73/1000*$C$74,0)</f>
        <v>1.5042456618034196E-2</v>
      </c>
      <c r="F8" s="63">
        <f t="shared" ref="F8:F66" si="0">IF(D8&gt;0.3,H8/$D$73/1000*$D$74,0)</f>
        <v>1.5042456618034196E-2</v>
      </c>
      <c r="G8" s="54">
        <v>660313.19999999995</v>
      </c>
      <c r="H8" s="54">
        <v>636925.69999999995</v>
      </c>
      <c r="I8" s="54">
        <f>ROUND(G8-H8,1)</f>
        <v>23387.5</v>
      </c>
      <c r="J8" s="54">
        <v>39584.400000000001</v>
      </c>
      <c r="K8" s="54">
        <v>-9363.0999999999985</v>
      </c>
      <c r="L8" s="55">
        <f t="shared" ref="L8:L67" si="1">H8/1000/$C$73*100</f>
        <v>3.7700392526401498</v>
      </c>
    </row>
    <row r="9" spans="1:12" x14ac:dyDescent="0.25">
      <c r="B9" s="50" t="s">
        <v>12</v>
      </c>
      <c r="C9" s="51">
        <v>2</v>
      </c>
      <c r="D9" s="56">
        <f t="shared" ref="D9:D67" si="2">H9/$C$71/10</f>
        <v>0.13173155945953111</v>
      </c>
      <c r="E9" s="53">
        <f t="shared" ref="E9:E66" si="3">IF(D9&gt;0.3,H9/$C$73/1000*$C$74,0)</f>
        <v>0</v>
      </c>
      <c r="F9" s="63">
        <f t="shared" si="0"/>
        <v>0</v>
      </c>
      <c r="G9" s="54">
        <v>60315.4</v>
      </c>
      <c r="H9" s="54">
        <v>59627.5</v>
      </c>
      <c r="I9" s="54">
        <f t="shared" ref="I9:I67" si="4">ROUND(G9-H9,1)</f>
        <v>687.9</v>
      </c>
      <c r="J9" s="54">
        <v>4900.7</v>
      </c>
      <c r="K9" s="54"/>
      <c r="L9" s="55">
        <f t="shared" si="1"/>
        <v>0.35294229065776511</v>
      </c>
    </row>
    <row r="10" spans="1:12" x14ac:dyDescent="0.25">
      <c r="B10" s="50" t="s">
        <v>13</v>
      </c>
      <c r="C10" s="51">
        <v>3</v>
      </c>
      <c r="D10" s="56">
        <f t="shared" si="2"/>
        <v>2.1895131714990149E-2</v>
      </c>
      <c r="E10" s="53">
        <f t="shared" si="3"/>
        <v>0</v>
      </c>
      <c r="F10" s="63">
        <f t="shared" si="0"/>
        <v>0</v>
      </c>
      <c r="G10" s="54">
        <v>10159.4</v>
      </c>
      <c r="H10" s="54">
        <v>9910.7000000000007</v>
      </c>
      <c r="I10" s="54">
        <f t="shared" si="4"/>
        <v>248.7</v>
      </c>
      <c r="J10" s="54">
        <v>367.5</v>
      </c>
      <c r="K10" s="54"/>
      <c r="L10" s="55">
        <f t="shared" si="1"/>
        <v>5.8662616410580903E-2</v>
      </c>
    </row>
    <row r="11" spans="1:12" x14ac:dyDescent="0.25">
      <c r="B11" s="50" t="s">
        <v>14</v>
      </c>
      <c r="C11" s="51">
        <v>4</v>
      </c>
      <c r="D11" s="56">
        <f t="shared" si="2"/>
        <v>6.670937867286432E-2</v>
      </c>
      <c r="E11" s="53">
        <f t="shared" si="3"/>
        <v>0</v>
      </c>
      <c r="F11" s="63">
        <f t="shared" si="0"/>
        <v>0</v>
      </c>
      <c r="G11" s="54">
        <v>29781.599999999999</v>
      </c>
      <c r="H11" s="54">
        <v>30195.599999999999</v>
      </c>
      <c r="I11" s="54">
        <f t="shared" si="4"/>
        <v>-414</v>
      </c>
      <c r="J11" s="54">
        <v>1718.8</v>
      </c>
      <c r="K11" s="54"/>
      <c r="L11" s="55">
        <f>H11/1000/$C$73*100</f>
        <v>0.17873136106302648</v>
      </c>
    </row>
    <row r="12" spans="1:12" x14ac:dyDescent="0.25">
      <c r="B12" s="50" t="s">
        <v>15</v>
      </c>
      <c r="C12" s="51">
        <v>5</v>
      </c>
      <c r="D12" s="56">
        <f t="shared" si="2"/>
        <v>0.77808255494384115</v>
      </c>
      <c r="E12" s="53">
        <f t="shared" si="3"/>
        <v>8.3178759832027247E-3</v>
      </c>
      <c r="F12" s="63">
        <f t="shared" si="0"/>
        <v>8.3178759832027247E-3</v>
      </c>
      <c r="G12" s="54">
        <v>348488.4</v>
      </c>
      <c r="H12" s="54">
        <v>352194.4</v>
      </c>
      <c r="I12" s="54">
        <f t="shared" si="4"/>
        <v>-3706</v>
      </c>
      <c r="J12" s="54">
        <v>23974.5</v>
      </c>
      <c r="K12" s="54">
        <v>954.69999999999982</v>
      </c>
      <c r="L12" s="55">
        <f t="shared" si="1"/>
        <v>2.0846806975445427</v>
      </c>
    </row>
    <row r="13" spans="1:12" x14ac:dyDescent="0.25">
      <c r="B13" s="50" t="s">
        <v>16</v>
      </c>
      <c r="C13" s="51">
        <v>6</v>
      </c>
      <c r="D13" s="56">
        <f t="shared" si="2"/>
        <v>0.413850178064881</v>
      </c>
      <c r="E13" s="53">
        <f t="shared" si="3"/>
        <v>4.424150669999921E-3</v>
      </c>
      <c r="F13" s="63">
        <f t="shared" si="0"/>
        <v>4.424150669999921E-3</v>
      </c>
      <c r="G13" s="54">
        <v>192110.8</v>
      </c>
      <c r="H13" s="54">
        <v>187326.80000000002</v>
      </c>
      <c r="I13" s="54">
        <f t="shared" si="4"/>
        <v>4784</v>
      </c>
      <c r="J13" s="54">
        <v>26724.6</v>
      </c>
      <c r="K13" s="54">
        <v>-447.59999999999991</v>
      </c>
      <c r="L13" s="55">
        <f t="shared" si="1"/>
        <v>1.1088096917293035</v>
      </c>
    </row>
    <row r="14" spans="1:12" x14ac:dyDescent="0.25">
      <c r="B14" s="50" t="s">
        <v>17</v>
      </c>
      <c r="C14" s="51">
        <v>7</v>
      </c>
      <c r="D14" s="56">
        <f t="shared" si="2"/>
        <v>0.12712573236362351</v>
      </c>
      <c r="E14" s="53">
        <f t="shared" si="3"/>
        <v>0</v>
      </c>
      <c r="F14" s="63">
        <f t="shared" si="0"/>
        <v>0</v>
      </c>
      <c r="G14" s="54">
        <v>58013</v>
      </c>
      <c r="H14" s="54">
        <v>57542.700000000004</v>
      </c>
      <c r="I14" s="54">
        <f t="shared" si="4"/>
        <v>470.3</v>
      </c>
      <c r="J14" s="54">
        <v>686.4</v>
      </c>
      <c r="K14" s="54"/>
      <c r="L14" s="55">
        <f t="shared" si="1"/>
        <v>0.3406021105803963</v>
      </c>
    </row>
    <row r="15" spans="1:12" x14ac:dyDescent="0.25">
      <c r="B15" s="50" t="s">
        <v>18</v>
      </c>
      <c r="C15" s="51">
        <v>8</v>
      </c>
      <c r="D15" s="56">
        <f t="shared" si="2"/>
        <v>2.7048408904127748E-2</v>
      </c>
      <c r="E15" s="53">
        <f t="shared" si="3"/>
        <v>0</v>
      </c>
      <c r="F15" s="63">
        <f t="shared" si="0"/>
        <v>0</v>
      </c>
      <c r="G15" s="54">
        <v>13074.9</v>
      </c>
      <c r="H15" s="54">
        <v>12243.300000000001</v>
      </c>
      <c r="I15" s="54">
        <f t="shared" si="4"/>
        <v>831.6</v>
      </c>
      <c r="J15" s="54">
        <v>1702.2</v>
      </c>
      <c r="K15" s="54"/>
      <c r="L15" s="55">
        <f t="shared" si="1"/>
        <v>7.2469554269593991E-2</v>
      </c>
    </row>
    <row r="16" spans="1:12" x14ac:dyDescent="0.25">
      <c r="B16" s="50" t="s">
        <v>19</v>
      </c>
      <c r="C16" s="51">
        <v>9</v>
      </c>
      <c r="D16" s="56">
        <f t="shared" si="2"/>
        <v>6.3985162732743614E-2</v>
      </c>
      <c r="E16" s="53">
        <f t="shared" si="3"/>
        <v>0</v>
      </c>
      <c r="F16" s="63">
        <f t="shared" si="0"/>
        <v>0</v>
      </c>
      <c r="G16" s="54">
        <v>28383.7</v>
      </c>
      <c r="H16" s="54">
        <v>28962.500000000004</v>
      </c>
      <c r="I16" s="54">
        <f t="shared" si="4"/>
        <v>-578.79999999999995</v>
      </c>
      <c r="J16" s="54">
        <v>627.79999999999995</v>
      </c>
      <c r="K16" s="54"/>
      <c r="L16" s="55">
        <f t="shared" si="1"/>
        <v>0.17143249495912999</v>
      </c>
    </row>
    <row r="17" spans="1:12" ht="15.75" customHeight="1" x14ac:dyDescent="0.25">
      <c r="B17" s="50" t="s">
        <v>20</v>
      </c>
      <c r="C17" s="51">
        <v>10</v>
      </c>
      <c r="D17" s="56">
        <f t="shared" si="2"/>
        <v>0.22804477691077313</v>
      </c>
      <c r="E17" s="53">
        <f t="shared" si="3"/>
        <v>0</v>
      </c>
      <c r="F17" s="63">
        <f t="shared" si="0"/>
        <v>0</v>
      </c>
      <c r="G17" s="54">
        <v>105902.6</v>
      </c>
      <c r="H17" s="54">
        <v>103223.09999999999</v>
      </c>
      <c r="I17" s="54">
        <f t="shared" si="4"/>
        <v>2679.5</v>
      </c>
      <c r="J17" s="54">
        <v>2668.3</v>
      </c>
      <c r="K17" s="54"/>
      <c r="L17" s="55">
        <f t="shared" si="1"/>
        <v>0.61098985137387196</v>
      </c>
    </row>
    <row r="18" spans="1:12" x14ac:dyDescent="0.25">
      <c r="B18" s="50" t="s">
        <v>21</v>
      </c>
      <c r="C18" s="51">
        <v>11</v>
      </c>
      <c r="D18" s="56">
        <f t="shared" si="2"/>
        <v>0.29264189959438325</v>
      </c>
      <c r="E18" s="53">
        <f t="shared" si="3"/>
        <v>0</v>
      </c>
      <c r="F18" s="63">
        <f t="shared" si="0"/>
        <v>0</v>
      </c>
      <c r="G18" s="54">
        <v>132465.9</v>
      </c>
      <c r="H18" s="54">
        <v>132462.6</v>
      </c>
      <c r="I18" s="54">
        <f t="shared" si="4"/>
        <v>3.3</v>
      </c>
      <c r="J18" s="54">
        <v>14835.9</v>
      </c>
      <c r="K18" s="54">
        <v>89.300000000000068</v>
      </c>
      <c r="L18" s="55">
        <f t="shared" si="1"/>
        <v>0.78406194240045746</v>
      </c>
    </row>
    <row r="19" spans="1:12" x14ac:dyDescent="0.25">
      <c r="B19" s="50" t="s">
        <v>22</v>
      </c>
      <c r="C19" s="51">
        <v>12</v>
      </c>
      <c r="D19" s="56">
        <f t="shared" si="2"/>
        <v>6.1280167195411836E-2</v>
      </c>
      <c r="E19" s="53">
        <f t="shared" si="3"/>
        <v>0</v>
      </c>
      <c r="F19" s="63">
        <f t="shared" si="0"/>
        <v>0</v>
      </c>
      <c r="G19" s="54">
        <v>30304.6</v>
      </c>
      <c r="H19" s="54">
        <v>27738.1</v>
      </c>
      <c r="I19" s="54">
        <f t="shared" si="4"/>
        <v>2566.5</v>
      </c>
      <c r="J19" s="54">
        <v>3734.7</v>
      </c>
      <c r="K19" s="54"/>
      <c r="L19" s="55">
        <f t="shared" si="1"/>
        <v>0.16418512519381417</v>
      </c>
    </row>
    <row r="20" spans="1:12" x14ac:dyDescent="0.25">
      <c r="B20" s="50" t="s">
        <v>23</v>
      </c>
      <c r="C20" s="51">
        <v>13</v>
      </c>
      <c r="D20" s="56">
        <f t="shared" si="2"/>
        <v>6.5212617421196342E-2</v>
      </c>
      <c r="E20" s="53">
        <f t="shared" si="3"/>
        <v>0</v>
      </c>
      <c r="F20" s="63">
        <f t="shared" si="0"/>
        <v>0</v>
      </c>
      <c r="G20" s="54">
        <v>30602.400000000001</v>
      </c>
      <c r="H20" s="54">
        <v>29518.1</v>
      </c>
      <c r="I20" s="54">
        <f t="shared" si="4"/>
        <v>1084.3</v>
      </c>
      <c r="J20" s="54">
        <v>2534.9</v>
      </c>
      <c r="K20" s="54"/>
      <c r="L20" s="55">
        <f t="shared" si="1"/>
        <v>0.17472115768504423</v>
      </c>
    </row>
    <row r="21" spans="1:12" x14ac:dyDescent="0.25">
      <c r="B21" s="50" t="s">
        <v>24</v>
      </c>
      <c r="C21" s="51">
        <v>14</v>
      </c>
      <c r="D21" s="56">
        <f t="shared" si="2"/>
        <v>5.9280582532851421E-2</v>
      </c>
      <c r="E21" s="53">
        <f t="shared" si="3"/>
        <v>0</v>
      </c>
      <c r="F21" s="63">
        <f t="shared" si="0"/>
        <v>0</v>
      </c>
      <c r="G21" s="54">
        <v>27182.1</v>
      </c>
      <c r="H21" s="54">
        <v>26833</v>
      </c>
      <c r="I21" s="54">
        <f t="shared" si="4"/>
        <v>349.1</v>
      </c>
      <c r="J21" s="54">
        <v>4499.2</v>
      </c>
      <c r="K21" s="54"/>
      <c r="L21" s="55">
        <f t="shared" si="1"/>
        <v>0.15882773024560498</v>
      </c>
    </row>
    <row r="22" spans="1:12" x14ac:dyDescent="0.25">
      <c r="B22" s="50" t="s">
        <v>25</v>
      </c>
      <c r="C22" s="51">
        <v>15</v>
      </c>
      <c r="D22" s="56">
        <f t="shared" si="2"/>
        <v>6.6590079621070858E-2</v>
      </c>
      <c r="E22" s="53">
        <f t="shared" si="3"/>
        <v>0</v>
      </c>
      <c r="F22" s="63">
        <f t="shared" si="0"/>
        <v>0</v>
      </c>
      <c r="G22" s="54">
        <v>30408.6</v>
      </c>
      <c r="H22" s="54">
        <v>30141.599999999999</v>
      </c>
      <c r="I22" s="54">
        <f t="shared" si="4"/>
        <v>267</v>
      </c>
      <c r="J22" s="54">
        <v>1251.5</v>
      </c>
      <c r="K22" s="54"/>
      <c r="L22" s="55">
        <f t="shared" si="1"/>
        <v>0.17841172861666332</v>
      </c>
    </row>
    <row r="23" spans="1:12" x14ac:dyDescent="0.25">
      <c r="B23" s="50" t="s">
        <v>26</v>
      </c>
      <c r="C23" s="51">
        <v>16</v>
      </c>
      <c r="D23" s="56">
        <f t="shared" si="2"/>
        <v>6.2224618022110087E-2</v>
      </c>
      <c r="E23" s="53">
        <f t="shared" si="3"/>
        <v>0</v>
      </c>
      <c r="F23" s="63">
        <f t="shared" si="0"/>
        <v>0</v>
      </c>
      <c r="G23" s="54">
        <v>28756.3</v>
      </c>
      <c r="H23" s="54">
        <v>28165.599999999999</v>
      </c>
      <c r="I23" s="54">
        <f t="shared" si="4"/>
        <v>590.70000000000005</v>
      </c>
      <c r="J23" s="54">
        <v>1416.5</v>
      </c>
      <c r="K23" s="54"/>
      <c r="L23" s="55">
        <f t="shared" si="1"/>
        <v>0.16671554872752251</v>
      </c>
    </row>
    <row r="24" spans="1:12" x14ac:dyDescent="0.25">
      <c r="B24" s="50" t="s">
        <v>27</v>
      </c>
      <c r="C24" s="51">
        <v>17</v>
      </c>
      <c r="D24" s="56">
        <f t="shared" si="2"/>
        <v>3.827533337457252E-2</v>
      </c>
      <c r="E24" s="53">
        <f t="shared" si="3"/>
        <v>0</v>
      </c>
      <c r="F24" s="63">
        <f t="shared" si="0"/>
        <v>0</v>
      </c>
      <c r="G24" s="54">
        <v>18164.2</v>
      </c>
      <c r="H24" s="54">
        <v>17325.100000000002</v>
      </c>
      <c r="I24" s="54">
        <f t="shared" si="4"/>
        <v>839.1</v>
      </c>
      <c r="J24" s="54">
        <v>1086.9000000000001</v>
      </c>
      <c r="K24" s="54"/>
      <c r="L24" s="55">
        <f t="shared" si="1"/>
        <v>0.1025493351201182</v>
      </c>
    </row>
    <row r="25" spans="1:12" x14ac:dyDescent="0.25">
      <c r="B25" s="50" t="s">
        <v>28</v>
      </c>
      <c r="C25" s="51">
        <v>18</v>
      </c>
      <c r="D25" s="56">
        <f t="shared" si="2"/>
        <v>0.10883276924028595</v>
      </c>
      <c r="E25" s="53">
        <f t="shared" si="3"/>
        <v>0</v>
      </c>
      <c r="F25" s="63">
        <f t="shared" si="0"/>
        <v>0</v>
      </c>
      <c r="G25" s="54">
        <v>50218.5</v>
      </c>
      <c r="H25" s="54">
        <v>49262.5</v>
      </c>
      <c r="I25" s="54">
        <f t="shared" si="4"/>
        <v>956</v>
      </c>
      <c r="J25" s="54">
        <v>3574.7</v>
      </c>
      <c r="K25" s="54"/>
      <c r="L25" s="55">
        <f t="shared" si="1"/>
        <v>0.29159061831416971</v>
      </c>
    </row>
    <row r="26" spans="1:12" x14ac:dyDescent="0.25">
      <c r="B26" s="50" t="s">
        <v>29</v>
      </c>
      <c r="C26" s="51">
        <v>19</v>
      </c>
      <c r="D26" s="56">
        <f t="shared" si="2"/>
        <v>6.0448387695407425E-2</v>
      </c>
      <c r="E26" s="53">
        <f t="shared" si="3"/>
        <v>0</v>
      </c>
      <c r="F26" s="63">
        <f t="shared" si="0"/>
        <v>0</v>
      </c>
      <c r="G26" s="54">
        <v>27182</v>
      </c>
      <c r="H26" s="54">
        <v>27361.599999999999</v>
      </c>
      <c r="I26" s="54">
        <f t="shared" si="4"/>
        <v>-179.6</v>
      </c>
      <c r="J26" s="54">
        <v>919</v>
      </c>
      <c r="K26" s="54"/>
      <c r="L26" s="55">
        <f t="shared" si="1"/>
        <v>0.16195657674833769</v>
      </c>
    </row>
    <row r="27" spans="1:12" x14ac:dyDescent="0.25">
      <c r="A27" s="25" t="s">
        <v>30</v>
      </c>
      <c r="B27" s="50" t="s">
        <v>31</v>
      </c>
      <c r="C27" s="51">
        <v>20</v>
      </c>
      <c r="D27" s="56">
        <f t="shared" si="2"/>
        <v>6.7693374925990396E-2</v>
      </c>
      <c r="E27" s="53">
        <f t="shared" si="3"/>
        <v>0</v>
      </c>
      <c r="F27" s="63">
        <f t="shared" si="0"/>
        <v>0</v>
      </c>
      <c r="G27" s="54">
        <v>30500.5</v>
      </c>
      <c r="H27" s="54">
        <v>30641</v>
      </c>
      <c r="I27" s="54">
        <f t="shared" si="4"/>
        <v>-140.5</v>
      </c>
      <c r="J27" s="54">
        <v>2037.2</v>
      </c>
      <c r="K27" s="54"/>
      <c r="L27" s="55">
        <f t="shared" si="1"/>
        <v>0.18136773683358484</v>
      </c>
    </row>
    <row r="28" spans="1:12" x14ac:dyDescent="0.25">
      <c r="A28" s="25" t="s">
        <v>30</v>
      </c>
      <c r="B28" s="50" t="s">
        <v>32</v>
      </c>
      <c r="C28" s="51">
        <v>21</v>
      </c>
      <c r="D28" s="56">
        <f t="shared" si="2"/>
        <v>7.0687339277666322E-2</v>
      </c>
      <c r="E28" s="53">
        <f t="shared" si="3"/>
        <v>0</v>
      </c>
      <c r="F28" s="63">
        <f t="shared" si="0"/>
        <v>0</v>
      </c>
      <c r="G28" s="54">
        <v>32402.2</v>
      </c>
      <c r="H28" s="54">
        <v>31996.2</v>
      </c>
      <c r="I28" s="54">
        <f t="shared" si="4"/>
        <v>406</v>
      </c>
      <c r="J28" s="54">
        <v>343.6</v>
      </c>
      <c r="K28" s="54"/>
      <c r="L28" s="55">
        <f t="shared" si="1"/>
        <v>0.18938932741342476</v>
      </c>
    </row>
    <row r="29" spans="1:12" x14ac:dyDescent="0.25">
      <c r="B29" s="50" t="s">
        <v>33</v>
      </c>
      <c r="C29" s="51">
        <v>22</v>
      </c>
      <c r="D29" s="56">
        <f t="shared" si="2"/>
        <v>0.20628330431862568</v>
      </c>
      <c r="E29" s="53">
        <f t="shared" si="3"/>
        <v>0</v>
      </c>
      <c r="F29" s="63">
        <f t="shared" si="0"/>
        <v>0</v>
      </c>
      <c r="G29" s="54">
        <v>94288.3</v>
      </c>
      <c r="H29" s="54">
        <v>93372.9</v>
      </c>
      <c r="I29" s="54">
        <f t="shared" si="4"/>
        <v>915.4</v>
      </c>
      <c r="J29" s="54">
        <v>2109.4</v>
      </c>
      <c r="K29" s="54"/>
      <c r="L29" s="55">
        <f t="shared" si="1"/>
        <v>0.55268534168560535</v>
      </c>
    </row>
    <row r="30" spans="1:12" x14ac:dyDescent="0.25">
      <c r="B30" s="50" t="s">
        <v>34</v>
      </c>
      <c r="C30" s="51">
        <v>23</v>
      </c>
      <c r="D30" s="56">
        <f t="shared" si="2"/>
        <v>0.12910035259497529</v>
      </c>
      <c r="E30" s="53">
        <f t="shared" si="3"/>
        <v>0</v>
      </c>
      <c r="F30" s="63">
        <f t="shared" si="0"/>
        <v>0</v>
      </c>
      <c r="G30" s="54">
        <v>58686.1</v>
      </c>
      <c r="H30" s="54">
        <v>58436.5</v>
      </c>
      <c r="I30" s="54">
        <f t="shared" si="4"/>
        <v>249.6</v>
      </c>
      <c r="J30" s="54">
        <v>4848.2</v>
      </c>
      <c r="K30" s="54"/>
      <c r="L30" s="55">
        <f t="shared" si="1"/>
        <v>0.34589261947964434</v>
      </c>
    </row>
    <row r="31" spans="1:12" x14ac:dyDescent="0.25">
      <c r="B31" s="50" t="s">
        <v>35</v>
      </c>
      <c r="C31" s="51">
        <v>24</v>
      </c>
      <c r="D31" s="56">
        <f t="shared" si="2"/>
        <v>7.6557957246754627E-2</v>
      </c>
      <c r="E31" s="53">
        <f t="shared" si="3"/>
        <v>0</v>
      </c>
      <c r="F31" s="63">
        <f t="shared" si="0"/>
        <v>0</v>
      </c>
      <c r="G31" s="54">
        <v>34423.1</v>
      </c>
      <c r="H31" s="54">
        <v>34653.5</v>
      </c>
      <c r="I31" s="54">
        <f t="shared" si="4"/>
        <v>-230.4</v>
      </c>
      <c r="J31" s="54">
        <v>1423.7</v>
      </c>
      <c r="K31" s="54"/>
      <c r="L31" s="55">
        <f t="shared" si="1"/>
        <v>0.20511820333418077</v>
      </c>
    </row>
    <row r="32" spans="1:12" x14ac:dyDescent="0.25">
      <c r="B32" s="50" t="s">
        <v>36</v>
      </c>
      <c r="C32" s="51">
        <v>25</v>
      </c>
      <c r="D32" s="56">
        <f t="shared" si="2"/>
        <v>0.12215052005549613</v>
      </c>
      <c r="E32" s="53">
        <f t="shared" si="3"/>
        <v>0</v>
      </c>
      <c r="F32" s="63">
        <f t="shared" si="0"/>
        <v>0</v>
      </c>
      <c r="G32" s="54">
        <v>55549</v>
      </c>
      <c r="H32" s="54">
        <v>55290.7</v>
      </c>
      <c r="I32" s="54">
        <f t="shared" si="4"/>
        <v>258.3</v>
      </c>
      <c r="J32" s="54">
        <v>1513</v>
      </c>
      <c r="K32" s="54"/>
      <c r="L32" s="55">
        <f t="shared" si="1"/>
        <v>0.32727225374317709</v>
      </c>
    </row>
    <row r="33" spans="2:12" x14ac:dyDescent="0.25">
      <c r="B33" s="50" t="s">
        <v>37</v>
      </c>
      <c r="C33" s="51">
        <v>26</v>
      </c>
      <c r="D33" s="56">
        <f t="shared" si="2"/>
        <v>9.4602822527195762E-2</v>
      </c>
      <c r="E33" s="53">
        <f t="shared" si="3"/>
        <v>0</v>
      </c>
      <c r="F33" s="63">
        <f t="shared" si="0"/>
        <v>0</v>
      </c>
      <c r="G33" s="54">
        <v>42141.599999999999</v>
      </c>
      <c r="H33" s="54">
        <v>42821.4</v>
      </c>
      <c r="I33" s="54">
        <f t="shared" si="4"/>
        <v>-679.8</v>
      </c>
      <c r="J33" s="54">
        <v>1755.6</v>
      </c>
      <c r="K33" s="54"/>
      <c r="L33" s="55">
        <f t="shared" si="1"/>
        <v>0.25346497849435956</v>
      </c>
    </row>
    <row r="34" spans="2:12" x14ac:dyDescent="0.25">
      <c r="B34" s="50" t="s">
        <v>38</v>
      </c>
      <c r="C34" s="51">
        <v>27</v>
      </c>
      <c r="D34" s="56">
        <f t="shared" si="2"/>
        <v>4.8565097515928621E-2</v>
      </c>
      <c r="E34" s="53">
        <f t="shared" si="3"/>
        <v>0</v>
      </c>
      <c r="F34" s="63">
        <f t="shared" si="0"/>
        <v>0</v>
      </c>
      <c r="G34" s="54">
        <v>22527.1</v>
      </c>
      <c r="H34" s="54">
        <v>21982.699999999997</v>
      </c>
      <c r="I34" s="54">
        <f t="shared" si="4"/>
        <v>544.4</v>
      </c>
      <c r="J34" s="54">
        <v>556.9</v>
      </c>
      <c r="K34" s="54"/>
      <c r="L34" s="55">
        <f t="shared" si="1"/>
        <v>0.13011822553087843</v>
      </c>
    </row>
    <row r="35" spans="2:12" x14ac:dyDescent="0.25">
      <c r="B35" s="50" t="s">
        <v>39</v>
      </c>
      <c r="C35" s="51">
        <v>28</v>
      </c>
      <c r="D35" s="56">
        <f t="shared" si="2"/>
        <v>5.2044874117407935E-2</v>
      </c>
      <c r="E35" s="53">
        <f t="shared" si="3"/>
        <v>0</v>
      </c>
      <c r="F35" s="63">
        <f t="shared" si="0"/>
        <v>0</v>
      </c>
      <c r="G35" s="54">
        <v>23885.7</v>
      </c>
      <c r="H35" s="54">
        <v>23557.8</v>
      </c>
      <c r="I35" s="54">
        <f t="shared" si="4"/>
        <v>327.9</v>
      </c>
      <c r="J35" s="54">
        <v>1394.5</v>
      </c>
      <c r="K35" s="54"/>
      <c r="L35" s="55">
        <f t="shared" si="1"/>
        <v>0.13944143046174165</v>
      </c>
    </row>
    <row r="36" spans="2:12" x14ac:dyDescent="0.25">
      <c r="B36" s="50" t="s">
        <v>40</v>
      </c>
      <c r="C36" s="51">
        <v>30</v>
      </c>
      <c r="D36" s="56">
        <f t="shared" si="2"/>
        <v>0.1315819937964493</v>
      </c>
      <c r="E36" s="53">
        <f t="shared" si="3"/>
        <v>0</v>
      </c>
      <c r="F36" s="63">
        <f t="shared" si="0"/>
        <v>0</v>
      </c>
      <c r="G36" s="54">
        <v>59716.1</v>
      </c>
      <c r="H36" s="54">
        <v>59559.8</v>
      </c>
      <c r="I36" s="54">
        <f t="shared" si="4"/>
        <v>156.30000000000001</v>
      </c>
      <c r="J36" s="54">
        <v>2454</v>
      </c>
      <c r="K36" s="54"/>
      <c r="L36" s="55">
        <f t="shared" si="1"/>
        <v>0.3525415662759358</v>
      </c>
    </row>
    <row r="37" spans="2:12" x14ac:dyDescent="0.25">
      <c r="B37" s="50" t="s">
        <v>41</v>
      </c>
      <c r="C37" s="51">
        <v>31</v>
      </c>
      <c r="D37" s="56">
        <f t="shared" si="2"/>
        <v>4.7545311547264511E-2</v>
      </c>
      <c r="E37" s="53">
        <f t="shared" si="3"/>
        <v>0</v>
      </c>
      <c r="F37" s="63">
        <f t="shared" si="0"/>
        <v>0</v>
      </c>
      <c r="G37" s="54">
        <v>21672.2</v>
      </c>
      <c r="H37" s="54">
        <v>21521.1</v>
      </c>
      <c r="I37" s="54">
        <f t="shared" si="4"/>
        <v>151.1</v>
      </c>
      <c r="J37" s="54">
        <v>682.3</v>
      </c>
      <c r="K37" s="54"/>
      <c r="L37" s="55">
        <f t="shared" si="1"/>
        <v>0.12738596002641109</v>
      </c>
    </row>
    <row r="38" spans="2:12" x14ac:dyDescent="0.25">
      <c r="B38" s="50" t="s">
        <v>42</v>
      </c>
      <c r="C38" s="51">
        <v>32</v>
      </c>
      <c r="D38" s="56">
        <f t="shared" si="2"/>
        <v>5.4555014536810387E-2</v>
      </c>
      <c r="E38" s="53">
        <f t="shared" si="3"/>
        <v>0</v>
      </c>
      <c r="F38" s="63">
        <f t="shared" si="0"/>
        <v>0</v>
      </c>
      <c r="G38" s="54">
        <v>24723.8</v>
      </c>
      <c r="H38" s="54">
        <v>24694</v>
      </c>
      <c r="I38" s="54">
        <f t="shared" si="4"/>
        <v>29.8</v>
      </c>
      <c r="J38" s="54">
        <v>495.4</v>
      </c>
      <c r="K38" s="54"/>
      <c r="L38" s="55">
        <f t="shared" si="1"/>
        <v>0.14616673389799759</v>
      </c>
    </row>
    <row r="39" spans="2:12" x14ac:dyDescent="0.25">
      <c r="B39" s="50" t="s">
        <v>43</v>
      </c>
      <c r="C39" s="51">
        <v>33</v>
      </c>
      <c r="D39" s="56">
        <f t="shared" si="2"/>
        <v>7.8284258711040028E-2</v>
      </c>
      <c r="E39" s="53">
        <f t="shared" si="3"/>
        <v>0</v>
      </c>
      <c r="F39" s="63">
        <f t="shared" si="0"/>
        <v>0</v>
      </c>
      <c r="G39" s="54">
        <v>36494.199999999997</v>
      </c>
      <c r="H39" s="54">
        <v>35434.9</v>
      </c>
      <c r="I39" s="54">
        <f t="shared" si="4"/>
        <v>1059.3</v>
      </c>
      <c r="J39" s="54">
        <v>2565.5</v>
      </c>
      <c r="K39" s="54"/>
      <c r="L39" s="55">
        <f t="shared" si="1"/>
        <v>0.20974340321544324</v>
      </c>
    </row>
    <row r="40" spans="2:12" x14ac:dyDescent="0.25">
      <c r="B40" s="50" t="s">
        <v>44</v>
      </c>
      <c r="C40" s="51">
        <v>34</v>
      </c>
      <c r="D40" s="56">
        <f t="shared" si="2"/>
        <v>6.8104514806337862E-2</v>
      </c>
      <c r="E40" s="53">
        <f t="shared" si="3"/>
        <v>0</v>
      </c>
      <c r="F40" s="63">
        <f t="shared" si="0"/>
        <v>0</v>
      </c>
      <c r="G40" s="54">
        <v>30940.400000000001</v>
      </c>
      <c r="H40" s="54">
        <v>30827.1</v>
      </c>
      <c r="I40" s="54">
        <f t="shared" si="4"/>
        <v>113.3</v>
      </c>
      <c r="J40" s="54">
        <v>543.6</v>
      </c>
      <c r="K40" s="54"/>
      <c r="L40" s="55">
        <f t="shared" si="1"/>
        <v>0.18246928494966233</v>
      </c>
    </row>
    <row r="41" spans="2:12" x14ac:dyDescent="0.25">
      <c r="B41" s="50" t="s">
        <v>45</v>
      </c>
      <c r="C41" s="51">
        <v>35</v>
      </c>
      <c r="D41" s="56">
        <f t="shared" si="2"/>
        <v>9.1543022772863428E-2</v>
      </c>
      <c r="E41" s="53">
        <f t="shared" si="3"/>
        <v>0</v>
      </c>
      <c r="F41" s="63">
        <f t="shared" si="0"/>
        <v>0</v>
      </c>
      <c r="G41" s="54">
        <v>41325.1</v>
      </c>
      <c r="H41" s="54">
        <v>41436.399999999994</v>
      </c>
      <c r="I41" s="54">
        <f t="shared" si="4"/>
        <v>-111.3</v>
      </c>
      <c r="J41" s="54">
        <v>1265.9000000000001</v>
      </c>
      <c r="K41" s="54"/>
      <c r="L41" s="55">
        <f t="shared" si="1"/>
        <v>0.24526699815708214</v>
      </c>
    </row>
    <row r="42" spans="2:12" x14ac:dyDescent="0.25">
      <c r="B42" s="50" t="s">
        <v>46</v>
      </c>
      <c r="C42" s="51">
        <v>36</v>
      </c>
      <c r="D42" s="56">
        <f t="shared" si="2"/>
        <v>7.4551303010754605E-2</v>
      </c>
      <c r="E42" s="53">
        <f t="shared" si="3"/>
        <v>0</v>
      </c>
      <c r="F42" s="63">
        <f t="shared" si="0"/>
        <v>0</v>
      </c>
      <c r="G42" s="54">
        <v>33790</v>
      </c>
      <c r="H42" s="54">
        <v>33745.200000000004</v>
      </c>
      <c r="I42" s="54">
        <f t="shared" si="4"/>
        <v>44.8</v>
      </c>
      <c r="J42" s="54">
        <v>871.8</v>
      </c>
      <c r="K42" s="54"/>
      <c r="L42" s="55">
        <f t="shared" si="1"/>
        <v>0.19974186720396492</v>
      </c>
    </row>
    <row r="43" spans="2:12" x14ac:dyDescent="0.25">
      <c r="B43" s="50" t="s">
        <v>47</v>
      </c>
      <c r="C43" s="51">
        <v>37</v>
      </c>
      <c r="D43" s="56">
        <f t="shared" si="2"/>
        <v>9.0718091922128638E-2</v>
      </c>
      <c r="E43" s="53">
        <f t="shared" si="3"/>
        <v>0</v>
      </c>
      <c r="F43" s="63">
        <f t="shared" si="0"/>
        <v>0</v>
      </c>
      <c r="G43" s="54">
        <v>41035.5</v>
      </c>
      <c r="H43" s="54">
        <v>41063</v>
      </c>
      <c r="I43" s="54">
        <f t="shared" si="4"/>
        <v>-27.5</v>
      </c>
      <c r="J43" s="54">
        <v>3851.9</v>
      </c>
      <c r="K43" s="54"/>
      <c r="L43" s="55">
        <f t="shared" si="1"/>
        <v>0.24305679898167476</v>
      </c>
    </row>
    <row r="44" spans="2:12" x14ac:dyDescent="0.25">
      <c r="B44" s="50" t="s">
        <v>48</v>
      </c>
      <c r="C44" s="51">
        <v>38</v>
      </c>
      <c r="D44" s="56">
        <f t="shared" si="2"/>
        <v>8.7989678422778161E-2</v>
      </c>
      <c r="E44" s="53">
        <f t="shared" si="3"/>
        <v>0</v>
      </c>
      <c r="F44" s="63">
        <f t="shared" si="0"/>
        <v>0</v>
      </c>
      <c r="G44" s="54">
        <v>40881.9</v>
      </c>
      <c r="H44" s="54">
        <v>39828</v>
      </c>
      <c r="I44" s="54">
        <f t="shared" si="4"/>
        <v>1053.9000000000001</v>
      </c>
      <c r="J44" s="54">
        <v>1183.7</v>
      </c>
      <c r="K44" s="54"/>
      <c r="L44" s="55">
        <f t="shared" si="1"/>
        <v>0.23574668655096173</v>
      </c>
    </row>
    <row r="45" spans="2:12" x14ac:dyDescent="0.25">
      <c r="B45" s="50" t="s">
        <v>49</v>
      </c>
      <c r="C45" s="51">
        <v>39</v>
      </c>
      <c r="D45" s="56">
        <f t="shared" si="2"/>
        <v>7.4465584432799298E-2</v>
      </c>
      <c r="E45" s="53">
        <f t="shared" si="3"/>
        <v>0</v>
      </c>
      <c r="F45" s="63">
        <f t="shared" si="0"/>
        <v>0</v>
      </c>
      <c r="G45" s="54">
        <v>34045.5</v>
      </c>
      <c r="H45" s="54">
        <v>33706.400000000001</v>
      </c>
      <c r="I45" s="54">
        <f t="shared" si="4"/>
        <v>339.1</v>
      </c>
      <c r="J45" s="54">
        <v>772.2</v>
      </c>
      <c r="K45" s="54"/>
      <c r="L45" s="55">
        <f t="shared" si="1"/>
        <v>0.19951220537213357</v>
      </c>
    </row>
    <row r="46" spans="2:12" x14ac:dyDescent="0.25">
      <c r="B46" s="50" t="s">
        <v>50</v>
      </c>
      <c r="C46" s="51">
        <v>40</v>
      </c>
      <c r="D46" s="56">
        <f t="shared" si="2"/>
        <v>4.2025742084286985E-2</v>
      </c>
      <c r="E46" s="53">
        <f t="shared" si="3"/>
        <v>0</v>
      </c>
      <c r="F46" s="63">
        <f t="shared" si="0"/>
        <v>0</v>
      </c>
      <c r="G46" s="54">
        <v>19251.099999999999</v>
      </c>
      <c r="H46" s="54">
        <v>19022.699999999997</v>
      </c>
      <c r="I46" s="54">
        <f t="shared" si="4"/>
        <v>228.4</v>
      </c>
      <c r="J46" s="54">
        <v>643.70000000000005</v>
      </c>
      <c r="K46" s="54"/>
      <c r="L46" s="55">
        <f t="shared" si="1"/>
        <v>0.11259763217467557</v>
      </c>
    </row>
    <row r="47" spans="2:12" x14ac:dyDescent="0.25">
      <c r="B47" s="50" t="s">
        <v>51</v>
      </c>
      <c r="C47" s="51">
        <v>41</v>
      </c>
      <c r="D47" s="56">
        <f t="shared" si="2"/>
        <v>7.1109083518173216E-2</v>
      </c>
      <c r="E47" s="53">
        <f t="shared" si="3"/>
        <v>0</v>
      </c>
      <c r="F47" s="63">
        <f t="shared" si="0"/>
        <v>0</v>
      </c>
      <c r="G47" s="54">
        <v>32426.6</v>
      </c>
      <c r="H47" s="54">
        <v>32187.1</v>
      </c>
      <c r="I47" s="54">
        <f t="shared" si="4"/>
        <v>239.5</v>
      </c>
      <c r="J47" s="54">
        <v>832.6</v>
      </c>
      <c r="K47" s="54"/>
      <c r="L47" s="55">
        <f t="shared" si="1"/>
        <v>0.1905192873025123</v>
      </c>
    </row>
    <row r="48" spans="2:12" x14ac:dyDescent="0.25">
      <c r="B48" s="50" t="s">
        <v>52</v>
      </c>
      <c r="C48" s="51">
        <v>42</v>
      </c>
      <c r="D48" s="56">
        <f t="shared" si="2"/>
        <v>8.4031380069105086E-2</v>
      </c>
      <c r="E48" s="53">
        <f t="shared" si="3"/>
        <v>0</v>
      </c>
      <c r="F48" s="63">
        <f t="shared" si="0"/>
        <v>0</v>
      </c>
      <c r="G48" s="54">
        <v>38563.699999999997</v>
      </c>
      <c r="H48" s="54">
        <v>38036.300000000003</v>
      </c>
      <c r="I48" s="54">
        <f t="shared" si="4"/>
        <v>527.4</v>
      </c>
      <c r="J48" s="54">
        <v>741.8</v>
      </c>
      <c r="K48" s="54"/>
      <c r="L48" s="55">
        <f t="shared" si="1"/>
        <v>0.22514140036301961</v>
      </c>
    </row>
    <row r="49" spans="2:12" x14ac:dyDescent="0.25">
      <c r="B49" s="50" t="s">
        <v>53</v>
      </c>
      <c r="C49" s="51">
        <v>43</v>
      </c>
      <c r="D49" s="56">
        <f t="shared" si="2"/>
        <v>9.7340072993345766E-2</v>
      </c>
      <c r="E49" s="53">
        <f t="shared" si="3"/>
        <v>0</v>
      </c>
      <c r="F49" s="63">
        <f t="shared" si="0"/>
        <v>0</v>
      </c>
      <c r="G49" s="54">
        <v>44365.1</v>
      </c>
      <c r="H49" s="54">
        <v>44060.4</v>
      </c>
      <c r="I49" s="54">
        <f t="shared" si="4"/>
        <v>304.7</v>
      </c>
      <c r="J49" s="54">
        <v>839.4</v>
      </c>
      <c r="K49" s="54"/>
      <c r="L49" s="55">
        <f t="shared" si="1"/>
        <v>0.26079876740258096</v>
      </c>
    </row>
    <row r="50" spans="2:12" x14ac:dyDescent="0.25">
      <c r="B50" s="50" t="s">
        <v>54</v>
      </c>
      <c r="C50" s="51">
        <v>44</v>
      </c>
      <c r="D50" s="56">
        <f>H50/$C$71/10</f>
        <v>6.0178418359682219E-2</v>
      </c>
      <c r="E50" s="53">
        <f t="shared" si="3"/>
        <v>0</v>
      </c>
      <c r="F50" s="63">
        <f t="shared" si="0"/>
        <v>0</v>
      </c>
      <c r="G50" s="54">
        <v>28266.2</v>
      </c>
      <c r="H50" s="54">
        <v>27239.399999999998</v>
      </c>
      <c r="I50" s="54">
        <f t="shared" si="4"/>
        <v>1026.8</v>
      </c>
      <c r="J50" s="54">
        <v>1058.7</v>
      </c>
      <c r="K50" s="54"/>
      <c r="L50" s="55">
        <f t="shared" si="1"/>
        <v>0.1612332603604566</v>
      </c>
    </row>
    <row r="51" spans="2:12" x14ac:dyDescent="0.25">
      <c r="B51" s="50" t="s">
        <v>55</v>
      </c>
      <c r="C51" s="51">
        <v>45</v>
      </c>
      <c r="D51" s="56">
        <f t="shared" si="2"/>
        <v>0.11812417705746678</v>
      </c>
      <c r="E51" s="53">
        <f t="shared" si="3"/>
        <v>0</v>
      </c>
      <c r="F51" s="63">
        <f t="shared" si="0"/>
        <v>0</v>
      </c>
      <c r="G51" s="54">
        <v>54461.4</v>
      </c>
      <c r="H51" s="54">
        <v>53468.2</v>
      </c>
      <c r="I51" s="54">
        <f t="shared" si="4"/>
        <v>993.2</v>
      </c>
      <c r="J51" s="54">
        <v>1281.4000000000001</v>
      </c>
      <c r="K51" s="54"/>
      <c r="L51" s="55">
        <f t="shared" si="1"/>
        <v>0.31648465867842046</v>
      </c>
    </row>
    <row r="52" spans="2:12" x14ac:dyDescent="0.25">
      <c r="B52" s="50" t="s">
        <v>56</v>
      </c>
      <c r="C52" s="51">
        <v>46</v>
      </c>
      <c r="D52" s="56">
        <f t="shared" si="2"/>
        <v>4.414617226783079E-2</v>
      </c>
      <c r="E52" s="53">
        <f t="shared" si="3"/>
        <v>0</v>
      </c>
      <c r="F52" s="63">
        <f t="shared" si="0"/>
        <v>0</v>
      </c>
      <c r="G52" s="54">
        <v>20365.099999999999</v>
      </c>
      <c r="H52" s="54">
        <v>19982.5</v>
      </c>
      <c r="I52" s="54">
        <f t="shared" si="4"/>
        <v>382.6</v>
      </c>
      <c r="J52" s="54">
        <v>950.8</v>
      </c>
      <c r="K52" s="54"/>
      <c r="L52" s="55">
        <f t="shared" si="1"/>
        <v>0.1182788029528119</v>
      </c>
    </row>
    <row r="53" spans="2:12" x14ac:dyDescent="0.25">
      <c r="B53" s="50" t="s">
        <v>57</v>
      </c>
      <c r="C53" s="51">
        <v>47</v>
      </c>
      <c r="D53" s="56">
        <f t="shared" si="2"/>
        <v>6.5487668012831277E-2</v>
      </c>
      <c r="E53" s="53">
        <f t="shared" si="3"/>
        <v>0</v>
      </c>
      <c r="F53" s="63">
        <f t="shared" si="0"/>
        <v>0</v>
      </c>
      <c r="G53" s="54">
        <v>29204.1</v>
      </c>
      <c r="H53" s="54">
        <v>29642.600000000002</v>
      </c>
      <c r="I53" s="54">
        <f t="shared" si="4"/>
        <v>-438.5</v>
      </c>
      <c r="J53" s="54">
        <v>1219.5</v>
      </c>
      <c r="K53" s="54"/>
      <c r="L53" s="55">
        <f t="shared" si="1"/>
        <v>0.17545808804749266</v>
      </c>
    </row>
    <row r="54" spans="2:12" x14ac:dyDescent="0.25">
      <c r="B54" s="50" t="s">
        <v>58</v>
      </c>
      <c r="C54" s="51">
        <v>48</v>
      </c>
      <c r="D54" s="56">
        <f t="shared" si="2"/>
        <v>9.8114633133323317E-2</v>
      </c>
      <c r="E54" s="53">
        <f t="shared" si="3"/>
        <v>0</v>
      </c>
      <c r="F54" s="63">
        <f t="shared" si="0"/>
        <v>0</v>
      </c>
      <c r="G54" s="54">
        <v>43713.1</v>
      </c>
      <c r="H54" s="54">
        <v>44411</v>
      </c>
      <c r="I54" s="54">
        <f t="shared" si="4"/>
        <v>-697.9</v>
      </c>
      <c r="J54" s="54">
        <v>2597.1999999999998</v>
      </c>
      <c r="K54" s="54"/>
      <c r="L54" s="55">
        <f t="shared" si="1"/>
        <v>0.26287401065619065</v>
      </c>
    </row>
    <row r="55" spans="2:12" x14ac:dyDescent="0.25">
      <c r="B55" s="50" t="s">
        <v>59</v>
      </c>
      <c r="C55" s="51">
        <v>49</v>
      </c>
      <c r="D55" s="56">
        <f t="shared" si="2"/>
        <v>0.10353765873401613</v>
      </c>
      <c r="E55" s="53">
        <f t="shared" si="3"/>
        <v>0</v>
      </c>
      <c r="F55" s="63">
        <f t="shared" si="0"/>
        <v>0</v>
      </c>
      <c r="G55" s="54">
        <v>48011</v>
      </c>
      <c r="H55" s="54">
        <v>46865.7</v>
      </c>
      <c r="I55" s="54">
        <f t="shared" si="4"/>
        <v>1145.3</v>
      </c>
      <c r="J55" s="54">
        <v>612.6</v>
      </c>
      <c r="K55" s="54"/>
      <c r="L55" s="55">
        <f t="shared" si="1"/>
        <v>0.2774036729911471</v>
      </c>
    </row>
    <row r="56" spans="2:12" x14ac:dyDescent="0.25">
      <c r="B56" s="50" t="s">
        <v>60</v>
      </c>
      <c r="C56" s="51">
        <v>50</v>
      </c>
      <c r="D56" s="56">
        <f t="shared" si="2"/>
        <v>9.2878067532100289E-2</v>
      </c>
      <c r="E56" s="53">
        <f t="shared" si="3"/>
        <v>0</v>
      </c>
      <c r="F56" s="63">
        <f t="shared" si="0"/>
        <v>0</v>
      </c>
      <c r="G56" s="54">
        <v>43148.9</v>
      </c>
      <c r="H56" s="54">
        <v>42040.700000000004</v>
      </c>
      <c r="I56" s="54">
        <f t="shared" si="4"/>
        <v>1108.2</v>
      </c>
      <c r="J56" s="54">
        <v>2476.9</v>
      </c>
      <c r="K56" s="54"/>
      <c r="L56" s="55">
        <f t="shared" si="1"/>
        <v>0.24884392199666103</v>
      </c>
    </row>
    <row r="57" spans="2:12" x14ac:dyDescent="0.25">
      <c r="B57" s="50" t="s">
        <v>61</v>
      </c>
      <c r="C57" s="51">
        <v>51</v>
      </c>
      <c r="D57" s="56">
        <f t="shared" si="2"/>
        <v>9.468279707673137E-2</v>
      </c>
      <c r="E57" s="53">
        <f t="shared" si="3"/>
        <v>0</v>
      </c>
      <c r="F57" s="63">
        <f t="shared" si="0"/>
        <v>0</v>
      </c>
      <c r="G57" s="54">
        <v>43013.599999999999</v>
      </c>
      <c r="H57" s="54">
        <v>42857.599999999999</v>
      </c>
      <c r="I57" s="54">
        <f t="shared" si="4"/>
        <v>156</v>
      </c>
      <c r="J57" s="54">
        <v>2542.1999999999998</v>
      </c>
      <c r="K57" s="54"/>
      <c r="L57" s="55">
        <f t="shared" si="1"/>
        <v>0.25367925061581037</v>
      </c>
    </row>
    <row r="58" spans="2:12" x14ac:dyDescent="0.25">
      <c r="B58" s="50" t="s">
        <v>62</v>
      </c>
      <c r="C58" s="51">
        <v>52</v>
      </c>
      <c r="D58" s="56">
        <f t="shared" si="2"/>
        <v>8.7162759254513486E-2</v>
      </c>
      <c r="E58" s="53">
        <f t="shared" si="3"/>
        <v>0</v>
      </c>
      <c r="F58" s="63">
        <f t="shared" si="0"/>
        <v>0</v>
      </c>
      <c r="G58" s="54">
        <v>38863</v>
      </c>
      <c r="H58" s="54">
        <v>39453.700000000004</v>
      </c>
      <c r="I58" s="54">
        <f t="shared" si="4"/>
        <v>-590.70000000000005</v>
      </c>
      <c r="J58" s="54">
        <v>652.79999999999995</v>
      </c>
      <c r="K58" s="54"/>
      <c r="L58" s="55">
        <f t="shared" si="1"/>
        <v>0.23353116016811484</v>
      </c>
    </row>
    <row r="59" spans="2:12" x14ac:dyDescent="0.25">
      <c r="B59" s="50" t="s">
        <v>63</v>
      </c>
      <c r="C59" s="51">
        <v>53</v>
      </c>
      <c r="D59" s="56">
        <f t="shared" si="2"/>
        <v>6.5594374386935425E-2</v>
      </c>
      <c r="E59" s="53">
        <f t="shared" si="3"/>
        <v>0</v>
      </c>
      <c r="F59" s="63">
        <f t="shared" si="0"/>
        <v>0</v>
      </c>
      <c r="G59" s="54">
        <v>29832.2</v>
      </c>
      <c r="H59" s="54">
        <v>29690.9</v>
      </c>
      <c r="I59" s="54">
        <f t="shared" si="4"/>
        <v>141.30000000000001</v>
      </c>
      <c r="J59" s="54">
        <v>1428</v>
      </c>
      <c r="K59" s="54"/>
      <c r="L59" s="55">
        <f t="shared" si="1"/>
        <v>0.17574398151340639</v>
      </c>
    </row>
    <row r="60" spans="2:12" x14ac:dyDescent="0.25">
      <c r="B60" s="50" t="s">
        <v>64</v>
      </c>
      <c r="C60" s="51">
        <v>54</v>
      </c>
      <c r="D60" s="56">
        <f t="shared" si="2"/>
        <v>9.3344659379114708E-2</v>
      </c>
      <c r="E60" s="53">
        <f t="shared" si="3"/>
        <v>0</v>
      </c>
      <c r="F60" s="63">
        <f t="shared" si="0"/>
        <v>0</v>
      </c>
      <c r="G60" s="54">
        <v>42695.6</v>
      </c>
      <c r="H60" s="54">
        <v>42251.9</v>
      </c>
      <c r="I60" s="54">
        <f t="shared" si="4"/>
        <v>443.7</v>
      </c>
      <c r="J60" s="54">
        <v>1091.9000000000001</v>
      </c>
      <c r="K60" s="54"/>
      <c r="L60" s="55">
        <f t="shared" si="1"/>
        <v>0.25009404000910362</v>
      </c>
    </row>
    <row r="61" spans="2:12" x14ac:dyDescent="0.25">
      <c r="B61" s="50" t="s">
        <v>65</v>
      </c>
      <c r="C61" s="51">
        <v>55</v>
      </c>
      <c r="D61" s="56">
        <f t="shared" si="2"/>
        <v>0.22395414497927732</v>
      </c>
      <c r="E61" s="53">
        <f t="shared" si="3"/>
        <v>0</v>
      </c>
      <c r="F61" s="63">
        <f t="shared" si="0"/>
        <v>0</v>
      </c>
      <c r="G61" s="54">
        <v>101282.4</v>
      </c>
      <c r="H61" s="54">
        <v>101371.5</v>
      </c>
      <c r="I61" s="54">
        <f t="shared" si="4"/>
        <v>-89.1</v>
      </c>
      <c r="J61" s="54">
        <v>5998.2</v>
      </c>
      <c r="K61" s="54"/>
      <c r="L61" s="55">
        <f t="shared" si="1"/>
        <v>0.60003000993524191</v>
      </c>
    </row>
    <row r="62" spans="2:12" x14ac:dyDescent="0.25">
      <c r="B62" s="50" t="s">
        <v>66</v>
      </c>
      <c r="C62" s="51">
        <v>56</v>
      </c>
      <c r="D62" s="56">
        <f t="shared" si="2"/>
        <v>4.3476330184427495E-2</v>
      </c>
      <c r="E62" s="53">
        <f t="shared" si="3"/>
        <v>0</v>
      </c>
      <c r="F62" s="63">
        <f t="shared" si="0"/>
        <v>0</v>
      </c>
      <c r="G62" s="54">
        <v>19951.099999999999</v>
      </c>
      <c r="H62" s="54">
        <v>19679.3</v>
      </c>
      <c r="I62" s="54">
        <f t="shared" si="4"/>
        <v>271.8</v>
      </c>
      <c r="J62" s="54">
        <v>5998.2</v>
      </c>
      <c r="K62" s="54"/>
      <c r="L62" s="55">
        <f t="shared" si="1"/>
        <v>0.11648412595767653</v>
      </c>
    </row>
    <row r="63" spans="2:12" x14ac:dyDescent="0.25">
      <c r="B63" s="50" t="s">
        <v>67</v>
      </c>
      <c r="C63" s="51">
        <v>57</v>
      </c>
      <c r="D63" s="56">
        <f t="shared" si="2"/>
        <v>7.2068557188430651E-2</v>
      </c>
      <c r="E63" s="53">
        <f t="shared" si="3"/>
        <v>0</v>
      </c>
      <c r="F63" s="63">
        <f t="shared" si="0"/>
        <v>0</v>
      </c>
      <c r="G63" s="54">
        <v>32645</v>
      </c>
      <c r="H63" s="54">
        <v>32621.4</v>
      </c>
      <c r="I63" s="54">
        <f t="shared" si="4"/>
        <v>23.6</v>
      </c>
      <c r="J63" s="54">
        <v>488.7</v>
      </c>
      <c r="K63" s="54"/>
      <c r="L63" s="55">
        <f t="shared" si="1"/>
        <v>0.19308996084798491</v>
      </c>
    </row>
    <row r="64" spans="2:12" x14ac:dyDescent="0.25">
      <c r="B64" s="50" t="s">
        <v>68</v>
      </c>
      <c r="C64" s="51">
        <v>58</v>
      </c>
      <c r="D64" s="56">
        <f t="shared" si="2"/>
        <v>2.6902378027765749E-2</v>
      </c>
      <c r="E64" s="53">
        <f t="shared" si="3"/>
        <v>0</v>
      </c>
      <c r="F64" s="63">
        <f t="shared" si="0"/>
        <v>0</v>
      </c>
      <c r="G64" s="54">
        <v>12429.7</v>
      </c>
      <c r="H64" s="54">
        <v>12177.2</v>
      </c>
      <c r="I64" s="54">
        <f t="shared" si="4"/>
        <v>252.5</v>
      </c>
      <c r="J64" s="54">
        <v>488.7</v>
      </c>
      <c r="K64" s="54"/>
      <c r="L64" s="55">
        <f t="shared" si="1"/>
        <v>7.2078300478767982E-2</v>
      </c>
    </row>
    <row r="65" spans="1:12" x14ac:dyDescent="0.25">
      <c r="B65" s="50" t="s">
        <v>69</v>
      </c>
      <c r="C65" s="51">
        <v>59</v>
      </c>
      <c r="D65" s="56">
        <f t="shared" si="2"/>
        <v>2.6637048099610289E-2</v>
      </c>
      <c r="E65" s="53">
        <f t="shared" si="3"/>
        <v>0</v>
      </c>
      <c r="F65" s="63">
        <f t="shared" si="0"/>
        <v>0</v>
      </c>
      <c r="G65" s="54">
        <v>12093.2</v>
      </c>
      <c r="H65" s="54">
        <v>12057.1</v>
      </c>
      <c r="I65" s="54">
        <f t="shared" si="4"/>
        <v>36.1</v>
      </c>
      <c r="J65" s="54">
        <v>558</v>
      </c>
      <c r="K65" s="54"/>
      <c r="L65" s="55">
        <f t="shared" si="1"/>
        <v>7.1367414241578803E-2</v>
      </c>
    </row>
    <row r="66" spans="1:12" x14ac:dyDescent="0.25">
      <c r="B66" s="50" t="s">
        <v>70</v>
      </c>
      <c r="C66" s="51">
        <v>60</v>
      </c>
      <c r="D66" s="56">
        <f t="shared" si="2"/>
        <v>2.6643896748879913E-2</v>
      </c>
      <c r="E66" s="53">
        <f t="shared" si="3"/>
        <v>0</v>
      </c>
      <c r="F66" s="63">
        <f t="shared" si="0"/>
        <v>0</v>
      </c>
      <c r="G66" s="54">
        <v>12203.4</v>
      </c>
      <c r="H66" s="54">
        <v>12060.2</v>
      </c>
      <c r="I66" s="54">
        <f t="shared" si="4"/>
        <v>143.19999999999999</v>
      </c>
      <c r="J66" s="54">
        <v>124.1</v>
      </c>
      <c r="K66" s="54"/>
      <c r="L66" s="55">
        <f t="shared" si="1"/>
        <v>7.1385763511647798E-2</v>
      </c>
    </row>
    <row r="67" spans="1:12" x14ac:dyDescent="0.25">
      <c r="B67" s="57" t="s">
        <v>71</v>
      </c>
      <c r="C67" s="58">
        <v>61</v>
      </c>
      <c r="D67" s="59">
        <f t="shared" si="2"/>
        <v>2.1891155079930363E-2</v>
      </c>
      <c r="E67" s="60">
        <f>IF(D67&gt;0.3,H67/$C$73/1000*$C$74,0)</f>
        <v>0</v>
      </c>
      <c r="F67" s="64">
        <f>IF(D67&gt;0.3,H67/$D$73/1000*$D$74,0)</f>
        <v>0</v>
      </c>
      <c r="G67" s="61">
        <v>9813.6</v>
      </c>
      <c r="H67" s="61">
        <v>9908.9</v>
      </c>
      <c r="I67" s="61">
        <f t="shared" si="4"/>
        <v>-95.3</v>
      </c>
      <c r="J67" s="61">
        <v>498.3</v>
      </c>
      <c r="K67" s="61"/>
      <c r="L67" s="62">
        <f t="shared" si="1"/>
        <v>5.865196199570212E-2</v>
      </c>
    </row>
    <row r="68" spans="1:12" x14ac:dyDescent="0.25">
      <c r="J68" s="39"/>
    </row>
    <row r="69" spans="1:12" ht="14.4" thickBot="1" x14ac:dyDescent="0.3"/>
    <row r="70" spans="1:12" ht="14.4" thickBot="1" x14ac:dyDescent="0.3">
      <c r="A70" s="40"/>
      <c r="B70" s="41" t="s">
        <v>85</v>
      </c>
      <c r="C70" s="42">
        <v>48432.800000000003</v>
      </c>
      <c r="D70" s="42">
        <v>48432.9</v>
      </c>
    </row>
    <row r="71" spans="1:12" ht="14.4" thickBot="1" x14ac:dyDescent="0.3">
      <c r="A71" s="40"/>
      <c r="B71" s="41" t="s">
        <v>86</v>
      </c>
      <c r="C71" s="42">
        <v>45264.4</v>
      </c>
      <c r="D71" s="42">
        <v>45264.5</v>
      </c>
    </row>
    <row r="72" spans="1:12" ht="15.75" customHeight="1" thickBot="1" x14ac:dyDescent="0.3">
      <c r="A72" s="245" t="s">
        <v>87</v>
      </c>
      <c r="B72" s="246"/>
      <c r="C72" s="131">
        <v>3.4473067414525445</v>
      </c>
      <c r="D72" s="65">
        <v>3.5499312722403698</v>
      </c>
    </row>
    <row r="73" spans="1:12" ht="14.4" thickBot="1" x14ac:dyDescent="0.3">
      <c r="A73" s="40"/>
      <c r="B73" s="43" t="s">
        <v>88</v>
      </c>
      <c r="C73" s="42">
        <v>16894.404999999999</v>
      </c>
      <c r="D73" s="42">
        <v>16894.404999999999</v>
      </c>
    </row>
    <row r="74" spans="1:12" ht="15.75" customHeight="1" thickBot="1" x14ac:dyDescent="0.3">
      <c r="A74" s="245" t="s">
        <v>72</v>
      </c>
      <c r="B74" s="246"/>
      <c r="C74" s="132">
        <v>0.39900000000000002</v>
      </c>
      <c r="D74" s="44">
        <v>0.39900000000000002</v>
      </c>
    </row>
    <row r="76" spans="1:12" ht="14.4" thickBot="1" x14ac:dyDescent="0.3">
      <c r="B76" s="45" t="s">
        <v>73</v>
      </c>
    </row>
    <row r="77" spans="1:12" ht="14.4" thickBot="1" x14ac:dyDescent="0.3">
      <c r="B77" s="45" t="s">
        <v>74</v>
      </c>
      <c r="C77" s="46"/>
    </row>
    <row r="78" spans="1:12" ht="14.4" thickBot="1" x14ac:dyDescent="0.3">
      <c r="B78" s="43" t="s">
        <v>75</v>
      </c>
      <c r="C78" s="47"/>
    </row>
    <row r="79" spans="1:12" ht="14.4" thickBot="1" x14ac:dyDescent="0.3">
      <c r="B79" s="41" t="s">
        <v>76</v>
      </c>
      <c r="C79" s="48"/>
    </row>
    <row r="80" spans="1:12" ht="14.4" thickBot="1" x14ac:dyDescent="0.3">
      <c r="B80" s="49"/>
      <c r="C80" s="49"/>
      <c r="D80" s="49"/>
      <c r="E80" s="49"/>
      <c r="F80" s="49"/>
      <c r="G80" s="49"/>
      <c r="H80" s="49"/>
      <c r="I80" s="49"/>
      <c r="J80" s="49"/>
      <c r="K80" s="49"/>
      <c r="L80" s="49"/>
    </row>
  </sheetData>
  <mergeCells count="13">
    <mergeCell ref="A72:B72"/>
    <mergeCell ref="A74:B74"/>
    <mergeCell ref="H6:H7"/>
    <mergeCell ref="I6:I7"/>
    <mergeCell ref="J6:J7"/>
    <mergeCell ref="K6:K7"/>
    <mergeCell ref="L6:L7"/>
    <mergeCell ref="G6:G7"/>
    <mergeCell ref="B6:B7"/>
    <mergeCell ref="C6:C7"/>
    <mergeCell ref="D6:D7"/>
    <mergeCell ref="E6:E7"/>
    <mergeCell ref="F6:F7"/>
  </mergeCells>
  <hyperlinks>
    <hyperlink ref="B1" location="Turinys!A1" display="↖ atgal į turinį" xr:uid="{504261CF-F0B2-43D8-A2D2-255E8E80E84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tabColor rgb="FF47ABD9"/>
  </sheetPr>
  <dimension ref="A1:F19"/>
  <sheetViews>
    <sheetView showGridLines="0" showRowColHeaders="0" topLeftCell="B1" zoomScaleNormal="100" workbookViewId="0">
      <selection activeCell="B1" sqref="B1"/>
    </sheetView>
  </sheetViews>
  <sheetFormatPr defaultRowHeight="14.4" x14ac:dyDescent="0.3"/>
  <cols>
    <col min="2" max="2" width="16.109375" customWidth="1"/>
    <col min="3" max="3" width="59.33203125" customWidth="1"/>
    <col min="4" max="4" width="22" customWidth="1"/>
    <col min="5" max="5" width="22.33203125" customWidth="1"/>
    <col min="6" max="6" width="17.33203125" customWidth="1"/>
    <col min="7" max="7" width="23.6640625" customWidth="1"/>
    <col min="8" max="9" width="21.109375" customWidth="1"/>
  </cols>
  <sheetData>
    <row r="1" spans="1:6" ht="13.95" customHeight="1" x14ac:dyDescent="0.3">
      <c r="B1" s="161" t="s">
        <v>140</v>
      </c>
    </row>
    <row r="2" spans="1:6" ht="16.5" customHeight="1" x14ac:dyDescent="0.3">
      <c r="B2" s="29"/>
      <c r="C2" s="67"/>
      <c r="D2" s="68"/>
      <c r="E2" s="68"/>
    </row>
    <row r="3" spans="1:6" ht="16.5" customHeight="1" thickBot="1" x14ac:dyDescent="0.35">
      <c r="B3" s="145"/>
      <c r="C3" s="67"/>
      <c r="D3" s="68"/>
      <c r="E3" s="68"/>
    </row>
    <row r="4" spans="1:6" ht="13.95" customHeight="1" x14ac:dyDescent="0.3">
      <c r="A4" s="69"/>
      <c r="B4" s="143" t="s">
        <v>152</v>
      </c>
      <c r="C4" s="71"/>
      <c r="D4" s="71"/>
      <c r="E4" s="71"/>
    </row>
    <row r="5" spans="1:6" ht="15" thickBot="1" x14ac:dyDescent="0.35">
      <c r="B5" s="160" t="s">
        <v>114</v>
      </c>
      <c r="C5" s="68"/>
      <c r="D5" s="182"/>
      <c r="E5" s="68"/>
    </row>
    <row r="6" spans="1:6" ht="41.4" customHeight="1" thickBot="1" x14ac:dyDescent="0.35">
      <c r="A6" s="70"/>
      <c r="B6" s="72" t="s">
        <v>115</v>
      </c>
      <c r="C6" s="73" t="s">
        <v>116</v>
      </c>
      <c r="D6" s="73" t="s">
        <v>138</v>
      </c>
      <c r="E6" s="74" t="s">
        <v>117</v>
      </c>
    </row>
    <row r="7" spans="1:6" ht="187.95" customHeight="1" x14ac:dyDescent="0.3">
      <c r="B7" s="75" t="s">
        <v>77</v>
      </c>
      <c r="C7" s="76" t="s">
        <v>118</v>
      </c>
      <c r="D7" s="75" t="s">
        <v>153</v>
      </c>
      <c r="E7" s="77" t="s">
        <v>129</v>
      </c>
    </row>
    <row r="8" spans="1:6" ht="14.25" customHeight="1" x14ac:dyDescent="0.3">
      <c r="B8" s="248" t="s">
        <v>78</v>
      </c>
      <c r="C8" s="251" t="s">
        <v>119</v>
      </c>
      <c r="D8" s="254" t="s">
        <v>154</v>
      </c>
      <c r="E8" s="255" t="s">
        <v>130</v>
      </c>
    </row>
    <row r="9" spans="1:6" x14ac:dyDescent="0.3">
      <c r="B9" s="249"/>
      <c r="C9" s="252"/>
      <c r="D9" s="254"/>
      <c r="E9" s="256"/>
    </row>
    <row r="10" spans="1:6" ht="102" customHeight="1" x14ac:dyDescent="0.3">
      <c r="B10" s="249"/>
      <c r="C10" s="252"/>
      <c r="D10" s="79" t="s">
        <v>155</v>
      </c>
      <c r="E10" s="203" t="s">
        <v>131</v>
      </c>
      <c r="F10" s="185"/>
    </row>
    <row r="11" spans="1:6" ht="28.2" customHeight="1" x14ac:dyDescent="0.3">
      <c r="B11" s="249"/>
      <c r="C11" s="252"/>
      <c r="D11" s="78" t="s">
        <v>156</v>
      </c>
      <c r="E11" s="220" t="s">
        <v>158</v>
      </c>
      <c r="F11" s="186"/>
    </row>
    <row r="12" spans="1:6" ht="102" customHeight="1" x14ac:dyDescent="0.3">
      <c r="B12" s="250"/>
      <c r="C12" s="253"/>
      <c r="D12" s="80" t="s">
        <v>157</v>
      </c>
      <c r="E12" s="80"/>
    </row>
    <row r="13" spans="1:6" ht="27" customHeight="1" x14ac:dyDescent="0.3">
      <c r="B13" s="257" t="s">
        <v>120</v>
      </c>
      <c r="C13" s="257"/>
      <c r="D13" s="257"/>
      <c r="E13" s="257"/>
    </row>
    <row r="14" spans="1:6" ht="26.4" customHeight="1" thickBot="1" x14ac:dyDescent="0.35">
      <c r="B14" s="247" t="s">
        <v>141</v>
      </c>
      <c r="C14" s="247"/>
      <c r="D14" s="247"/>
      <c r="E14" s="247"/>
    </row>
    <row r="15" spans="1:6" x14ac:dyDescent="0.3">
      <c r="B15" s="66"/>
      <c r="C15" s="66"/>
      <c r="D15" s="66"/>
      <c r="E15" s="66"/>
    </row>
    <row r="16" spans="1:6" x14ac:dyDescent="0.3">
      <c r="B16" s="66"/>
      <c r="C16" s="66"/>
      <c r="D16" s="66"/>
      <c r="E16" s="66"/>
    </row>
    <row r="17" spans="2:5" x14ac:dyDescent="0.3">
      <c r="B17" s="66"/>
      <c r="C17" s="66"/>
      <c r="D17" s="66"/>
      <c r="E17" s="66"/>
    </row>
    <row r="18" spans="2:5" x14ac:dyDescent="0.3">
      <c r="B18" s="66"/>
      <c r="C18" s="66"/>
      <c r="D18" s="66"/>
      <c r="E18" s="66"/>
    </row>
    <row r="19" spans="2:5" x14ac:dyDescent="0.3">
      <c r="B19" s="66"/>
      <c r="C19" s="66"/>
      <c r="D19" s="66"/>
      <c r="E19" s="66"/>
    </row>
  </sheetData>
  <mergeCells count="6">
    <mergeCell ref="B14:E14"/>
    <mergeCell ref="B8:B12"/>
    <mergeCell ref="C8:C12"/>
    <mergeCell ref="D8:D9"/>
    <mergeCell ref="E8:E9"/>
    <mergeCell ref="B13:E13"/>
  </mergeCells>
  <hyperlinks>
    <hyperlink ref="B1" location="'Turinys | Content'!A1" display="↖ atgal į turinį / back to content" xr:uid="{A9481167-C22B-47A5-A0A2-E76F6D5A919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tabColor rgb="FF47ABD9"/>
  </sheetPr>
  <dimension ref="A1:R32"/>
  <sheetViews>
    <sheetView showGridLines="0" showRowColHeaders="0" topLeftCell="B1" zoomScaleNormal="100" workbookViewId="0">
      <selection activeCell="B1" sqref="B1"/>
    </sheetView>
  </sheetViews>
  <sheetFormatPr defaultColWidth="9.109375" defaultRowHeight="13.8" x14ac:dyDescent="0.25"/>
  <cols>
    <col min="1" max="1" width="9.109375" style="82" customWidth="1"/>
    <col min="2" max="2" width="47.33203125" style="82" customWidth="1"/>
    <col min="3" max="3" width="11" style="82" customWidth="1"/>
    <col min="4" max="4" width="16.44140625" style="82" customWidth="1"/>
    <col min="5" max="5" width="9.109375" style="82"/>
    <col min="6" max="6" width="10.33203125" style="82" customWidth="1"/>
    <col min="7" max="7" width="17.44140625" style="82" customWidth="1"/>
    <col min="8" max="8" width="19.109375" style="82" customWidth="1"/>
    <col min="9" max="9" width="15.5546875" style="82" customWidth="1"/>
    <col min="10" max="10" width="36.5546875" style="82" customWidth="1"/>
    <col min="11" max="11" width="33.44140625" style="92" customWidth="1"/>
    <col min="12" max="12" width="28" style="92" customWidth="1"/>
    <col min="13" max="13" width="21.6640625" style="82" customWidth="1"/>
    <col min="14" max="14" width="21.109375" style="82" customWidth="1"/>
    <col min="15" max="15" width="25.44140625" style="82" customWidth="1"/>
    <col min="16" max="16" width="22.5546875" style="82" customWidth="1"/>
    <col min="17" max="18" width="23.5546875" style="82" customWidth="1"/>
    <col min="19" max="19" width="5.6640625" style="82" customWidth="1"/>
    <col min="20" max="16384" width="9.109375" style="82"/>
  </cols>
  <sheetData>
    <row r="1" spans="1:18" ht="13.95" customHeight="1" x14ac:dyDescent="0.25">
      <c r="B1" s="162" t="s">
        <v>140</v>
      </c>
      <c r="C1" s="84"/>
    </row>
    <row r="2" spans="1:18" x14ac:dyDescent="0.25">
      <c r="B2" s="83"/>
    </row>
    <row r="3" spans="1:18" s="85" customFormat="1" ht="14.4" thickBot="1" x14ac:dyDescent="0.3">
      <c r="K3" s="206"/>
      <c r="L3" s="206"/>
    </row>
    <row r="4" spans="1:18" ht="13.95" customHeight="1" x14ac:dyDescent="0.25">
      <c r="A4" s="86"/>
      <c r="B4" s="117" t="s">
        <v>160</v>
      </c>
      <c r="C4" s="117"/>
      <c r="D4" s="117"/>
      <c r="E4" s="117"/>
      <c r="F4" s="117"/>
      <c r="G4" s="117"/>
      <c r="H4" s="87"/>
      <c r="I4" s="87"/>
      <c r="J4" s="87"/>
      <c r="K4" s="211"/>
      <c r="L4" s="88"/>
      <c r="M4" s="87"/>
      <c r="N4" s="89"/>
      <c r="O4" s="87"/>
      <c r="P4" s="87"/>
      <c r="Q4" s="87"/>
      <c r="R4" s="87"/>
    </row>
    <row r="5" spans="1:18" ht="13.95" customHeight="1" x14ac:dyDescent="0.25">
      <c r="A5" s="86"/>
      <c r="B5" s="167" t="s">
        <v>159</v>
      </c>
      <c r="C5" s="163"/>
      <c r="D5" s="163"/>
      <c r="E5" s="163"/>
      <c r="F5" s="163"/>
      <c r="G5" s="163"/>
      <c r="H5" s="164"/>
      <c r="I5" s="164"/>
      <c r="J5" s="164"/>
      <c r="K5" s="95"/>
      <c r="L5" s="165"/>
      <c r="M5" s="164"/>
      <c r="N5" s="166"/>
      <c r="O5" s="164"/>
      <c r="P5" s="164"/>
      <c r="Q5" s="164"/>
      <c r="R5" s="164"/>
    </row>
    <row r="6" spans="1:18" ht="14.25" customHeight="1" x14ac:dyDescent="0.25">
      <c r="B6" s="262" t="s">
        <v>79</v>
      </c>
      <c r="C6" s="262"/>
      <c r="D6" s="262"/>
      <c r="E6" s="262"/>
      <c r="F6" s="262"/>
      <c r="G6" s="262"/>
      <c r="H6" s="262"/>
      <c r="I6" s="262"/>
      <c r="J6" s="262"/>
      <c r="K6" s="262"/>
      <c r="L6" s="262"/>
      <c r="M6" s="262"/>
      <c r="N6" s="81"/>
      <c r="O6" s="81"/>
      <c r="P6" s="81"/>
    </row>
    <row r="7" spans="1:18" ht="17.25" customHeight="1" x14ac:dyDescent="0.25">
      <c r="B7" s="262" t="s">
        <v>80</v>
      </c>
      <c r="C7" s="262"/>
      <c r="D7" s="262"/>
      <c r="E7" s="262"/>
      <c r="F7" s="262"/>
      <c r="G7" s="262"/>
      <c r="H7" s="262"/>
      <c r="I7" s="262"/>
      <c r="J7" s="262"/>
      <c r="K7" s="262"/>
      <c r="L7" s="262"/>
      <c r="M7" s="262"/>
      <c r="N7" s="81"/>
      <c r="O7" s="81"/>
      <c r="P7" s="81"/>
    </row>
    <row r="8" spans="1:18" ht="14.4" x14ac:dyDescent="0.3">
      <c r="A8" s="86"/>
      <c r="B8" s="168" t="s">
        <v>121</v>
      </c>
      <c r="H8" s="92"/>
      <c r="I8" s="92"/>
      <c r="J8" s="92"/>
    </row>
    <row r="9" spans="1:18" ht="14.4" x14ac:dyDescent="0.3">
      <c r="A9" s="86"/>
      <c r="B9" s="168" t="s">
        <v>122</v>
      </c>
      <c r="H9" s="92"/>
      <c r="I9" s="92"/>
      <c r="J9" s="92"/>
    </row>
    <row r="10" spans="1:18" ht="40.5" customHeight="1" x14ac:dyDescent="0.25">
      <c r="B10" s="263" t="s">
        <v>90</v>
      </c>
      <c r="C10" s="265" t="s">
        <v>91</v>
      </c>
      <c r="D10" s="265" t="s">
        <v>92</v>
      </c>
      <c r="E10" s="241" t="s">
        <v>101</v>
      </c>
      <c r="F10" s="243" t="s">
        <v>102</v>
      </c>
      <c r="G10" s="268" t="s">
        <v>93</v>
      </c>
      <c r="H10" s="265" t="s">
        <v>94</v>
      </c>
      <c r="I10" s="265" t="s">
        <v>95</v>
      </c>
      <c r="J10" s="268" t="s">
        <v>180</v>
      </c>
      <c r="K10" s="285" t="s">
        <v>181</v>
      </c>
      <c r="L10" s="270" t="s">
        <v>182</v>
      </c>
      <c r="M10" s="272" t="s">
        <v>103</v>
      </c>
      <c r="N10" s="272" t="s">
        <v>104</v>
      </c>
      <c r="O10" s="284" t="s">
        <v>105</v>
      </c>
      <c r="P10" s="241" t="s">
        <v>106</v>
      </c>
      <c r="Q10" s="241" t="s">
        <v>107</v>
      </c>
      <c r="R10" s="287" t="s">
        <v>139</v>
      </c>
    </row>
    <row r="11" spans="1:18" ht="48" customHeight="1" x14ac:dyDescent="0.25">
      <c r="B11" s="264"/>
      <c r="C11" s="266"/>
      <c r="D11" s="267"/>
      <c r="E11" s="242"/>
      <c r="F11" s="244"/>
      <c r="G11" s="269"/>
      <c r="H11" s="267"/>
      <c r="I11" s="267"/>
      <c r="J11" s="269"/>
      <c r="K11" s="286"/>
      <c r="L11" s="271"/>
      <c r="M11" s="273"/>
      <c r="N11" s="273"/>
      <c r="O11" s="271"/>
      <c r="P11" s="242"/>
      <c r="Q11" s="267"/>
      <c r="R11" s="288"/>
    </row>
    <row r="12" spans="1:18" ht="29.25" customHeight="1" x14ac:dyDescent="0.25">
      <c r="B12" s="100"/>
      <c r="C12" s="101"/>
      <c r="D12" s="102"/>
      <c r="E12" s="103"/>
      <c r="F12" s="104"/>
      <c r="G12" s="218">
        <v>1</v>
      </c>
      <c r="H12" s="218">
        <v>2</v>
      </c>
      <c r="I12" s="102" t="s">
        <v>163</v>
      </c>
      <c r="J12" s="218">
        <v>4</v>
      </c>
      <c r="K12" s="189">
        <v>5</v>
      </c>
      <c r="L12" s="189">
        <v>6</v>
      </c>
      <c r="M12" s="105" t="s">
        <v>167</v>
      </c>
      <c r="N12" s="105">
        <v>8</v>
      </c>
      <c r="O12" s="105">
        <v>9</v>
      </c>
      <c r="P12" s="105">
        <v>10</v>
      </c>
      <c r="Q12" s="105" t="s">
        <v>168</v>
      </c>
      <c r="R12" s="217"/>
    </row>
    <row r="13" spans="1:18" s="92" customFormat="1" ht="85.2" customHeight="1" x14ac:dyDescent="0.25">
      <c r="B13" s="187"/>
      <c r="C13" s="188"/>
      <c r="D13" s="189" t="s">
        <v>81</v>
      </c>
      <c r="E13" s="190" t="s">
        <v>81</v>
      </c>
      <c r="F13" s="191" t="s">
        <v>81</v>
      </c>
      <c r="G13" s="192" t="s">
        <v>124</v>
      </c>
      <c r="H13" s="192" t="s">
        <v>165</v>
      </c>
      <c r="I13" s="193" t="s">
        <v>81</v>
      </c>
      <c r="J13" s="192" t="s">
        <v>185</v>
      </c>
      <c r="K13" s="192" t="s">
        <v>184</v>
      </c>
      <c r="L13" s="192" t="s">
        <v>183</v>
      </c>
      <c r="M13" s="193" t="s">
        <v>81</v>
      </c>
      <c r="N13" s="193" t="s">
        <v>81</v>
      </c>
      <c r="O13" s="193" t="s">
        <v>81</v>
      </c>
      <c r="P13" s="193" t="s">
        <v>81</v>
      </c>
      <c r="Q13" s="189" t="s">
        <v>81</v>
      </c>
      <c r="R13" s="215" t="s">
        <v>81</v>
      </c>
    </row>
    <row r="14" spans="1:18" ht="15" customHeight="1" x14ac:dyDescent="0.25">
      <c r="B14" s="106" t="s">
        <v>11</v>
      </c>
      <c r="C14" s="107">
        <v>1</v>
      </c>
      <c r="D14" s="108">
        <f>H14/$C$22/10</f>
        <v>1.6802146366000386</v>
      </c>
      <c r="E14" s="109">
        <f>IF(D14&gt;0.3,H14/$C$24/1000*$C$25,"")</f>
        <v>1.5482945297024382E-2</v>
      </c>
      <c r="F14" s="110">
        <f>IF(D14&gt;0.3,H14/$D$24/1000*$D$25,"")</f>
        <v>1.5482945297024382E-2</v>
      </c>
      <c r="G14" s="176">
        <v>874511.7</v>
      </c>
      <c r="H14" s="176">
        <v>831827.6</v>
      </c>
      <c r="I14" s="111">
        <f>ROUND(G14-H14,1)</f>
        <v>42684.1</v>
      </c>
      <c r="J14" s="176">
        <v>59977.4</v>
      </c>
      <c r="K14" s="207">
        <v>37718.6</v>
      </c>
      <c r="L14" s="207">
        <v>4127.2999999999956</v>
      </c>
      <c r="M14" s="112">
        <f>I14+(J14-K14)+L14</f>
        <v>69070.2</v>
      </c>
      <c r="N14" s="150">
        <f>M14/1000/$C$21*100</f>
        <v>0.1247134475989523</v>
      </c>
      <c r="O14" s="216">
        <f>H14/1000/$C$24*100</f>
        <v>3.8804374178005965</v>
      </c>
      <c r="P14" s="113">
        <f>$C$26*O14*$C$25/100</f>
        <v>6.7693694218235846E-3</v>
      </c>
      <c r="Q14" s="149">
        <f>N14-$C$26*O14*$C$25/100</f>
        <v>0.11794407817712871</v>
      </c>
      <c r="R14" s="114" t="str">
        <f>IF(M14/$C$21/10-E14*$C$26&lt;-0.05,"Ne / No","Taip / Yes")</f>
        <v>Taip / Yes</v>
      </c>
    </row>
    <row r="15" spans="1:18" x14ac:dyDescent="0.25">
      <c r="B15" s="106" t="s">
        <v>15</v>
      </c>
      <c r="C15" s="107">
        <v>5</v>
      </c>
      <c r="D15" s="108">
        <f>H15/$C$22/10</f>
        <v>0.8442972119999872</v>
      </c>
      <c r="E15" s="109">
        <f>IF(D15&gt;0.3,H15/$C$24/1000*$C$25,"")</f>
        <v>7.7800819389824962E-3</v>
      </c>
      <c r="F15" s="110">
        <f>IF(D15&gt;0.3,H15/$D$24/1000*$D$25,"")</f>
        <v>7.7800819389824962E-3</v>
      </c>
      <c r="G15" s="176">
        <v>428911</v>
      </c>
      <c r="H15" s="176">
        <v>417988.1</v>
      </c>
      <c r="I15" s="111">
        <f>ROUND(G15-H15,1)</f>
        <v>10922.9</v>
      </c>
      <c r="J15" s="176">
        <v>32520.3</v>
      </c>
      <c r="K15" s="207">
        <v>3485.9</v>
      </c>
      <c r="L15" s="207">
        <v>-2777.6</v>
      </c>
      <c r="M15" s="112">
        <f t="shared" ref="M15:M17" si="0">I15+(J15-K15)+L15</f>
        <v>37179.699999999997</v>
      </c>
      <c r="N15" s="150">
        <f>M15/1000/$C$21*100</f>
        <v>6.7131824834657586E-2</v>
      </c>
      <c r="O15" s="216">
        <f>H15/1000/$C$24*100</f>
        <v>1.9498952228026307</v>
      </c>
      <c r="P15" s="113">
        <f>$C$26*O15*$C$25/100</f>
        <v>3.401565255620442E-3</v>
      </c>
      <c r="Q15" s="149">
        <f>N15-$C$25*O15*$C$26/100</f>
        <v>6.3730259579037149E-2</v>
      </c>
      <c r="R15" s="114" t="str">
        <f>IF(M15/$C$21/10-E15*$C$26&lt;-0.05,"Ne / No","Taip / Yes")</f>
        <v>Taip / Yes</v>
      </c>
    </row>
    <row r="16" spans="1:18" x14ac:dyDescent="0.25">
      <c r="B16" s="106" t="s">
        <v>16</v>
      </c>
      <c r="C16" s="107">
        <v>6</v>
      </c>
      <c r="D16" s="108">
        <f>H16/$C$22/10</f>
        <v>0.49293696408617765</v>
      </c>
      <c r="E16" s="109">
        <f>IF(D16&gt;0.3,H16/$C$24/1000*$C$25,"")</f>
        <v>4.5423458905651266E-3</v>
      </c>
      <c r="F16" s="110">
        <f>IF(D16&gt;0.3,H16/$D$24/1000*$D$25,"")</f>
        <v>4.5423458905651266E-3</v>
      </c>
      <c r="G16" s="176">
        <v>255263.3</v>
      </c>
      <c r="H16" s="176">
        <v>244039.39999999997</v>
      </c>
      <c r="I16" s="111">
        <f>ROUND(G16-H16,1)</f>
        <v>11223.9</v>
      </c>
      <c r="J16" s="204">
        <v>12941.2</v>
      </c>
      <c r="K16" s="212">
        <v>1724.9</v>
      </c>
      <c r="L16" s="207">
        <v>-890.5</v>
      </c>
      <c r="M16" s="112">
        <f t="shared" si="0"/>
        <v>21549.7</v>
      </c>
      <c r="N16" s="150">
        <f>M16/1000/$C$21*100</f>
        <v>3.8910230196570188E-2</v>
      </c>
      <c r="O16" s="216">
        <f>H16/1000/$C$24*100</f>
        <v>1.1384325540263474</v>
      </c>
      <c r="P16" s="113">
        <f>$C$26*O16*$C$25/100</f>
        <v>1.9859798497671565E-3</v>
      </c>
      <c r="Q16" s="149">
        <f>N16-$C$25*O16*$C$26/100</f>
        <v>3.6924250346803029E-2</v>
      </c>
      <c r="R16" s="114" t="str">
        <f>IF(M16/$C$21/10-E16*$C$26&lt;-0.05,"Ne / No","Taip / Yes")</f>
        <v>Taip / Yes</v>
      </c>
    </row>
    <row r="17" spans="1:18" x14ac:dyDescent="0.25">
      <c r="B17" s="115" t="s">
        <v>21</v>
      </c>
      <c r="C17" s="116">
        <v>11</v>
      </c>
      <c r="D17" s="151">
        <f>H17/$C$22/10</f>
        <v>0.32474433348207937</v>
      </c>
      <c r="E17" s="109">
        <f>IF(D17&gt;0.3,H17/$C$24/1000*$C$25,"")</f>
        <v>2.9924740811661864E-3</v>
      </c>
      <c r="F17" s="110">
        <f>IF(D17&gt;0.3,H17/$D$24/1000*$D$25,"")</f>
        <v>2.9924740811661864E-3</v>
      </c>
      <c r="G17" s="177">
        <v>165150</v>
      </c>
      <c r="H17" s="177">
        <v>160771.9</v>
      </c>
      <c r="I17" s="111">
        <f>ROUND(G17-H17,1)</f>
        <v>4378.1000000000004</v>
      </c>
      <c r="J17" s="177">
        <v>16198.6</v>
      </c>
      <c r="K17" s="208">
        <v>1012.6</v>
      </c>
      <c r="L17" s="208">
        <v>-1424.6</v>
      </c>
      <c r="M17" s="112">
        <f t="shared" si="0"/>
        <v>18139.5</v>
      </c>
      <c r="N17" s="150">
        <f>M17/1000/$C$21*100</f>
        <v>3.2752758537273607E-2</v>
      </c>
      <c r="O17" s="216">
        <f>H17/1000/$C$24*100</f>
        <v>0.74999350405167575</v>
      </c>
      <c r="P17" s="113">
        <f>$C$26*O17*$C$25/100</f>
        <v>1.3083532979050938E-3</v>
      </c>
      <c r="Q17" s="149">
        <f>N17-$C$25*O17*$C$26/100</f>
        <v>3.1444405239368513E-2</v>
      </c>
      <c r="R17" s="114" t="str">
        <f>IF(M17/$C$21/10-E17*$C$26&lt;-0.05,"Ne / No","Taip / Yes")</f>
        <v>Taip / Yes</v>
      </c>
    </row>
    <row r="18" spans="1:18" ht="30" customHeight="1" x14ac:dyDescent="0.25">
      <c r="B18" s="90"/>
      <c r="F18" s="91"/>
      <c r="G18" s="199"/>
      <c r="H18" s="199"/>
      <c r="I18" s="91"/>
      <c r="J18" s="91"/>
      <c r="K18" s="213"/>
      <c r="Q18" s="280" t="s">
        <v>123</v>
      </c>
      <c r="R18" s="282">
        <f>COUNTIF($R$14:$R$17,"Ne / No")</f>
        <v>0</v>
      </c>
    </row>
    <row r="19" spans="1:18" ht="28.2" customHeight="1" x14ac:dyDescent="0.25">
      <c r="F19" s="91"/>
      <c r="G19" s="91"/>
      <c r="H19" s="91"/>
      <c r="I19" s="91"/>
      <c r="J19" s="91"/>
      <c r="K19" s="213"/>
      <c r="M19" s="84"/>
      <c r="N19" s="84"/>
      <c r="Q19" s="281"/>
      <c r="R19" s="283"/>
    </row>
    <row r="20" spans="1:18" ht="14.4" thickBot="1" x14ac:dyDescent="0.3">
      <c r="G20" s="200"/>
      <c r="H20" s="200"/>
      <c r="I20" s="92"/>
      <c r="J20" s="92"/>
      <c r="M20" s="84"/>
      <c r="N20" s="84"/>
    </row>
    <row r="21" spans="1:18" ht="15" thickBot="1" x14ac:dyDescent="0.35">
      <c r="B21" s="138" t="s">
        <v>146</v>
      </c>
      <c r="C21" s="133">
        <v>55383.12133115968</v>
      </c>
      <c r="D21" s="133">
        <v>55383.12133115968</v>
      </c>
      <c r="E21" s="97" t="s">
        <v>147</v>
      </c>
      <c r="F21" s="94"/>
      <c r="G21" s="94"/>
      <c r="O21" s="95"/>
      <c r="P21" s="96"/>
      <c r="Q21" s="95"/>
      <c r="R21" s="95"/>
    </row>
    <row r="22" spans="1:18" ht="15" thickBot="1" x14ac:dyDescent="0.35">
      <c r="B22" s="139" t="s">
        <v>89</v>
      </c>
      <c r="C22" s="42">
        <v>49507.222582183102</v>
      </c>
      <c r="D22" s="42">
        <v>49507.222582183102</v>
      </c>
      <c r="E22" s="97" t="s">
        <v>109</v>
      </c>
      <c r="F22" s="93"/>
      <c r="G22" s="93"/>
      <c r="I22" s="84"/>
      <c r="J22" s="84"/>
      <c r="K22" s="209"/>
      <c r="L22" s="209"/>
      <c r="P22" s="96"/>
    </row>
    <row r="23" spans="1:18" ht="19.5" customHeight="1" thickBot="1" x14ac:dyDescent="0.35">
      <c r="A23" s="276" t="s">
        <v>142</v>
      </c>
      <c r="B23" s="277"/>
      <c r="C23" s="131">
        <v>2.1845057087089614</v>
      </c>
      <c r="D23" s="134">
        <v>0.43721457978183054</v>
      </c>
      <c r="E23" s="97" t="s">
        <v>143</v>
      </c>
      <c r="F23" s="93"/>
      <c r="G23" s="93"/>
      <c r="I23" s="84"/>
      <c r="J23" s="84"/>
      <c r="K23" s="209"/>
      <c r="L23" s="209"/>
      <c r="P23" s="96"/>
    </row>
    <row r="24" spans="1:18" ht="15" thickBot="1" x14ac:dyDescent="0.35">
      <c r="A24" s="148"/>
      <c r="B24" s="140" t="s">
        <v>144</v>
      </c>
      <c r="C24" s="42">
        <v>21436.438999999998</v>
      </c>
      <c r="D24" s="42">
        <v>21436.438999999998</v>
      </c>
      <c r="E24" s="97" t="s">
        <v>148</v>
      </c>
      <c r="F24" s="97"/>
      <c r="G24" s="97"/>
    </row>
    <row r="25" spans="1:18" ht="18.75" customHeight="1" thickBot="1" x14ac:dyDescent="0.35">
      <c r="A25" s="278" t="s">
        <v>72</v>
      </c>
      <c r="B25" s="279"/>
      <c r="C25" s="219">
        <v>0.39900000000000002</v>
      </c>
      <c r="D25" s="219">
        <v>0.39900000000000002</v>
      </c>
      <c r="E25" s="97" t="s">
        <v>108</v>
      </c>
      <c r="F25" s="93"/>
      <c r="G25" s="93"/>
    </row>
    <row r="26" spans="1:18" ht="18.75" customHeight="1" thickBot="1" x14ac:dyDescent="0.35">
      <c r="A26" s="205"/>
      <c r="B26" s="214" t="s">
        <v>169</v>
      </c>
      <c r="C26" s="258">
        <f>MIN(C23:D23)</f>
        <v>0.43721457978183054</v>
      </c>
      <c r="D26" s="259"/>
      <c r="E26" s="97" t="s">
        <v>170</v>
      </c>
      <c r="F26" s="93"/>
      <c r="G26" s="93"/>
    </row>
    <row r="27" spans="1:18" ht="16.5" customHeight="1" x14ac:dyDescent="0.25">
      <c r="B27" s="141"/>
      <c r="C27" s="93"/>
      <c r="D27" s="93"/>
      <c r="E27" s="93"/>
      <c r="F27" s="93"/>
      <c r="G27" s="93"/>
    </row>
    <row r="28" spans="1:18" ht="15" thickBot="1" x14ac:dyDescent="0.35">
      <c r="B28" s="142" t="s">
        <v>73</v>
      </c>
      <c r="C28" s="93"/>
      <c r="D28" s="97" t="s">
        <v>98</v>
      </c>
      <c r="E28" s="97"/>
      <c r="F28" s="93"/>
      <c r="G28" s="93"/>
    </row>
    <row r="29" spans="1:18" ht="15" thickBot="1" x14ac:dyDescent="0.35">
      <c r="B29" s="178" t="s">
        <v>134</v>
      </c>
      <c r="C29" s="180" t="s">
        <v>132</v>
      </c>
      <c r="D29" s="179" t="s">
        <v>135</v>
      </c>
      <c r="E29" s="173"/>
      <c r="F29" s="174"/>
      <c r="G29" s="93"/>
    </row>
    <row r="30" spans="1:18" ht="27" customHeight="1" thickBot="1" x14ac:dyDescent="0.35">
      <c r="A30" s="274" t="s">
        <v>136</v>
      </c>
      <c r="B30" s="275"/>
      <c r="C30" s="181" t="s">
        <v>133</v>
      </c>
      <c r="D30" s="260" t="s">
        <v>137</v>
      </c>
      <c r="E30" s="261"/>
      <c r="F30" s="261"/>
      <c r="G30" s="261"/>
      <c r="H30" s="261"/>
      <c r="I30" s="261"/>
      <c r="J30" s="261"/>
    </row>
    <row r="31" spans="1:18" ht="15" thickBot="1" x14ac:dyDescent="0.35">
      <c r="B31" s="142" t="s">
        <v>76</v>
      </c>
      <c r="C31" s="175"/>
      <c r="D31" s="97" t="s">
        <v>99</v>
      </c>
      <c r="E31" s="97"/>
      <c r="F31" s="93"/>
      <c r="G31" s="93"/>
    </row>
    <row r="32" spans="1:18" ht="14.4" thickBot="1" x14ac:dyDescent="0.3">
      <c r="B32" s="98"/>
      <c r="C32" s="98"/>
      <c r="D32" s="98"/>
      <c r="E32" s="98"/>
      <c r="F32" s="98"/>
      <c r="G32" s="98"/>
      <c r="H32" s="99"/>
      <c r="I32" s="99"/>
      <c r="J32" s="99"/>
      <c r="K32" s="210"/>
      <c r="L32" s="210"/>
      <c r="M32" s="99"/>
      <c r="N32" s="99"/>
      <c r="O32" s="99"/>
      <c r="P32" s="99"/>
      <c r="Q32" s="99"/>
      <c r="R32" s="99"/>
    </row>
  </sheetData>
  <mergeCells count="26">
    <mergeCell ref="N10:N11"/>
    <mergeCell ref="A23:B23"/>
    <mergeCell ref="A25:B25"/>
    <mergeCell ref="Q18:Q19"/>
    <mergeCell ref="R18:R19"/>
    <mergeCell ref="O10:O11"/>
    <mergeCell ref="P10:P11"/>
    <mergeCell ref="Q10:Q11"/>
    <mergeCell ref="G10:G11"/>
    <mergeCell ref="K10:K11"/>
    <mergeCell ref="R10:R11"/>
    <mergeCell ref="C26:D26"/>
    <mergeCell ref="D30:J30"/>
    <mergeCell ref="B6:M6"/>
    <mergeCell ref="B7:M7"/>
    <mergeCell ref="B10:B11"/>
    <mergeCell ref="C10:C11"/>
    <mergeCell ref="D10:D11"/>
    <mergeCell ref="E10:E11"/>
    <mergeCell ref="F10:F11"/>
    <mergeCell ref="H10:H11"/>
    <mergeCell ref="I10:I11"/>
    <mergeCell ref="J10:J11"/>
    <mergeCell ref="L10:L11"/>
    <mergeCell ref="M10:M11"/>
    <mergeCell ref="A30:B30"/>
  </mergeCells>
  <conditionalFormatting sqref="D14:D17">
    <cfRule type="cellIs" dxfId="4" priority="7" operator="lessThan">
      <formula>0.3</formula>
    </cfRule>
  </conditionalFormatting>
  <conditionalFormatting sqref="P10:Q11 P14:R17 R18 C26">
    <cfRule type="expression" dxfId="3" priority="1">
      <formula>$C$23&gt;$D$23</formula>
    </cfRule>
    <cfRule type="expression" dxfId="2" priority="2">
      <formula>$C$23&lt;$D$23</formula>
    </cfRule>
  </conditionalFormatting>
  <hyperlinks>
    <hyperlink ref="B1" location="'Turinys | Content'!A1" display="↖ atgal į turinį / back to content" xr:uid="{607E786E-67A0-472E-82F7-AE5BB5B39B3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tabColor rgb="FF47ABD9"/>
  </sheetPr>
  <dimension ref="A1:M80"/>
  <sheetViews>
    <sheetView showGridLines="0" showRowColHeaders="0" topLeftCell="B1" zoomScaleNormal="100" workbookViewId="0">
      <selection activeCell="B1" sqref="B1"/>
    </sheetView>
  </sheetViews>
  <sheetFormatPr defaultColWidth="9.109375" defaultRowHeight="13.8" x14ac:dyDescent="0.25"/>
  <cols>
    <col min="1" max="1" width="9.109375" style="25" customWidth="1"/>
    <col min="2" max="2" width="64.44140625" style="25" customWidth="1"/>
    <col min="3" max="3" width="12.44140625" style="25" customWidth="1"/>
    <col min="4" max="4" width="19" style="25" customWidth="1"/>
    <col min="5" max="5" width="19.33203125" style="25" customWidth="1"/>
    <col min="6" max="6" width="23.88671875" style="25" customWidth="1"/>
    <col min="7" max="7" width="18.33203125" style="25" customWidth="1"/>
    <col min="8" max="8" width="44.6640625" style="25" customWidth="1"/>
    <col min="9" max="9" width="43.33203125" style="25" customWidth="1"/>
    <col min="10" max="10" width="42.6640625" style="25" customWidth="1"/>
    <col min="11" max="11" width="22" style="25" customWidth="1"/>
    <col min="12" max="12" width="9.109375" style="25"/>
    <col min="13" max="13" width="12.6640625" style="25" bestFit="1" customWidth="1"/>
    <col min="14" max="16384" width="9.109375" style="25"/>
  </cols>
  <sheetData>
    <row r="1" spans="2:13" ht="13.95" customHeight="1" x14ac:dyDescent="0.25">
      <c r="B1" s="161" t="s">
        <v>140</v>
      </c>
    </row>
    <row r="2" spans="2:13" x14ac:dyDescent="0.25">
      <c r="B2" s="26"/>
    </row>
    <row r="3" spans="2:13" s="31" customFormat="1" ht="14.4" thickBot="1" x14ac:dyDescent="0.3">
      <c r="B3" s="32"/>
      <c r="C3" s="32"/>
      <c r="D3" s="32"/>
      <c r="E3" s="32"/>
    </row>
    <row r="4" spans="2:13" ht="15.6" customHeight="1" x14ac:dyDescent="0.25">
      <c r="B4" s="144" t="s">
        <v>161</v>
      </c>
      <c r="C4" s="118"/>
      <c r="D4" s="118"/>
      <c r="E4" s="118"/>
      <c r="F4" s="118"/>
      <c r="G4" s="118"/>
      <c r="H4" s="118"/>
      <c r="I4" s="118"/>
      <c r="J4" s="118"/>
      <c r="K4" s="118"/>
    </row>
    <row r="5" spans="2:13" ht="15.6" customHeight="1" x14ac:dyDescent="0.25">
      <c r="B5" s="155" t="s">
        <v>162</v>
      </c>
      <c r="C5" s="154"/>
      <c r="D5" s="154"/>
      <c r="E5" s="154"/>
      <c r="F5" s="154"/>
      <c r="G5" s="154"/>
      <c r="H5" s="154"/>
      <c r="I5" s="154"/>
      <c r="J5" s="154"/>
      <c r="K5" s="154"/>
    </row>
    <row r="6" spans="2:13" ht="43.5" customHeight="1" x14ac:dyDescent="0.25">
      <c r="B6" s="289" t="s">
        <v>172</v>
      </c>
      <c r="C6" s="289"/>
      <c r="D6" s="289"/>
      <c r="E6" s="289"/>
      <c r="F6" s="289"/>
      <c r="G6" s="289"/>
      <c r="H6" s="289"/>
      <c r="I6" s="289"/>
      <c r="J6" s="289"/>
      <c r="K6" s="289"/>
    </row>
    <row r="7" spans="2:13" ht="45" customHeight="1" x14ac:dyDescent="0.25">
      <c r="B7" s="290" t="s">
        <v>173</v>
      </c>
      <c r="C7" s="290"/>
      <c r="D7" s="290"/>
      <c r="E7" s="290"/>
      <c r="F7" s="290"/>
      <c r="G7" s="290"/>
      <c r="H7" s="290"/>
      <c r="I7" s="290"/>
      <c r="J7" s="290"/>
      <c r="K7" s="290"/>
    </row>
    <row r="8" spans="2:13" ht="76.5" customHeight="1" x14ac:dyDescent="0.25">
      <c r="B8" s="301" t="s">
        <v>90</v>
      </c>
      <c r="C8" s="233" t="s">
        <v>91</v>
      </c>
      <c r="D8" s="233" t="s">
        <v>92</v>
      </c>
      <c r="E8" s="233" t="s">
        <v>93</v>
      </c>
      <c r="F8" s="233" t="s">
        <v>94</v>
      </c>
      <c r="G8" s="233" t="s">
        <v>95</v>
      </c>
      <c r="H8" s="303" t="s">
        <v>179</v>
      </c>
      <c r="I8" s="303" t="s">
        <v>96</v>
      </c>
      <c r="J8" s="303" t="s">
        <v>97</v>
      </c>
      <c r="K8" s="294" t="s">
        <v>139</v>
      </c>
    </row>
    <row r="9" spans="2:13" ht="17.25" customHeight="1" x14ac:dyDescent="0.25">
      <c r="B9" s="302"/>
      <c r="C9" s="240"/>
      <c r="D9" s="234"/>
      <c r="E9" s="234"/>
      <c r="F9" s="234"/>
      <c r="G9" s="234"/>
      <c r="H9" s="304"/>
      <c r="I9" s="304"/>
      <c r="J9" s="304"/>
      <c r="K9" s="295"/>
    </row>
    <row r="10" spans="2:13" ht="17.25" customHeight="1" x14ac:dyDescent="0.25">
      <c r="B10" s="121"/>
      <c r="C10" s="122"/>
      <c r="D10" s="123"/>
      <c r="E10" s="197">
        <v>1</v>
      </c>
      <c r="F10" s="197">
        <v>2</v>
      </c>
      <c r="G10" s="124" t="s">
        <v>163</v>
      </c>
      <c r="H10" s="197">
        <v>4</v>
      </c>
      <c r="I10" s="125" t="s">
        <v>164</v>
      </c>
      <c r="J10" s="125">
        <v>6</v>
      </c>
      <c r="K10" s="126"/>
    </row>
    <row r="11" spans="2:13" s="194" customFormat="1" ht="69" customHeight="1" x14ac:dyDescent="0.3">
      <c r="B11" s="195"/>
      <c r="C11" s="196"/>
      <c r="D11" s="197" t="s">
        <v>81</v>
      </c>
      <c r="E11" s="198" t="s">
        <v>125</v>
      </c>
      <c r="F11" s="198" t="s">
        <v>166</v>
      </c>
      <c r="G11" s="197" t="s">
        <v>81</v>
      </c>
      <c r="H11" s="198" t="s">
        <v>187</v>
      </c>
      <c r="I11" s="197" t="s">
        <v>81</v>
      </c>
      <c r="J11" s="197" t="s">
        <v>81</v>
      </c>
      <c r="K11" s="197" t="s">
        <v>81</v>
      </c>
      <c r="L11"/>
    </row>
    <row r="12" spans="2:13" ht="14.4" x14ac:dyDescent="0.3">
      <c r="B12" s="50" t="s">
        <v>12</v>
      </c>
      <c r="C12" s="51">
        <v>2</v>
      </c>
      <c r="D12" s="127">
        <f>F12/$C$72/10</f>
        <v>0.13784513943741156</v>
      </c>
      <c r="E12" s="183">
        <v>71842.3</v>
      </c>
      <c r="F12" s="183">
        <v>68243.3</v>
      </c>
      <c r="G12" s="128">
        <f t="shared" ref="G12:G43" si="0">ROUND(E12-F12,1)</f>
        <v>3599</v>
      </c>
      <c r="H12" s="183">
        <v>6709.5</v>
      </c>
      <c r="I12" s="54">
        <f>ROUND(G12+H12,0)</f>
        <v>10309</v>
      </c>
      <c r="J12" s="129">
        <f>I12/1000/$C$72*100</f>
        <v>2.0823224293964035E-2</v>
      </c>
      <c r="K12" s="130" t="str">
        <f t="shared" ref="K12:K43" si="1">+IF(($C$73+0.05&gt;=0)*(I12&lt;0),"Ne",IF(($C$73+0.05&lt;0)*(E12*1.015+H12-F12&lt;0),"Ne / No","Taip / Yes"))</f>
        <v>Taip / Yes</v>
      </c>
      <c r="L12"/>
      <c r="M12" s="30"/>
    </row>
    <row r="13" spans="2:13" ht="14.4" x14ac:dyDescent="0.3">
      <c r="B13" s="50" t="s">
        <v>13</v>
      </c>
      <c r="C13" s="51">
        <v>3</v>
      </c>
      <c r="D13" s="127">
        <f t="shared" ref="D13:D67" si="2">F13/$C$72/10</f>
        <v>2.2775666684355503E-2</v>
      </c>
      <c r="E13" s="183">
        <v>11320.3</v>
      </c>
      <c r="F13" s="183">
        <v>11275.6</v>
      </c>
      <c r="G13" s="128">
        <f t="shared" si="0"/>
        <v>44.7</v>
      </c>
      <c r="H13" s="183">
        <v>1068.8</v>
      </c>
      <c r="I13" s="54">
        <f t="shared" ref="I13:I66" si="3">ROUND(G13+H13,0)</f>
        <v>1114</v>
      </c>
      <c r="J13" s="129">
        <f t="shared" ref="J13:J67" si="4">I13/1000/$C$72*100</f>
        <v>2.2501767255287551E-3</v>
      </c>
      <c r="K13" s="130" t="str">
        <f t="shared" si="1"/>
        <v>Taip / Yes</v>
      </c>
      <c r="L13"/>
      <c r="M13" s="30"/>
    </row>
    <row r="14" spans="2:13" ht="14.4" x14ac:dyDescent="0.3">
      <c r="B14" s="50" t="s">
        <v>14</v>
      </c>
      <c r="C14" s="51">
        <v>4</v>
      </c>
      <c r="D14" s="127">
        <f t="shared" si="2"/>
        <v>6.8373457920828773E-2</v>
      </c>
      <c r="E14" s="183">
        <v>35775.199999999997</v>
      </c>
      <c r="F14" s="183">
        <v>33849.800000000003</v>
      </c>
      <c r="G14" s="128">
        <f t="shared" si="0"/>
        <v>1925.4</v>
      </c>
      <c r="H14" s="183">
        <v>2411.6</v>
      </c>
      <c r="I14" s="54">
        <f t="shared" si="3"/>
        <v>4337</v>
      </c>
      <c r="J14" s="129">
        <f t="shared" si="4"/>
        <v>8.7603379341276572E-3</v>
      </c>
      <c r="K14" s="130" t="str">
        <f t="shared" si="1"/>
        <v>Taip / Yes</v>
      </c>
      <c r="L14"/>
      <c r="M14" s="30"/>
    </row>
    <row r="15" spans="2:13" ht="14.4" x14ac:dyDescent="0.3">
      <c r="B15" s="50" t="s">
        <v>17</v>
      </c>
      <c r="C15" s="51">
        <v>7</v>
      </c>
      <c r="D15" s="127">
        <f t="shared" si="2"/>
        <v>0.14130362470621796</v>
      </c>
      <c r="E15" s="183">
        <v>72512</v>
      </c>
      <c r="F15" s="183">
        <v>69955.5</v>
      </c>
      <c r="G15" s="128">
        <f t="shared" si="0"/>
        <v>2556.5</v>
      </c>
      <c r="H15" s="183">
        <v>1588.7</v>
      </c>
      <c r="I15" s="54">
        <f t="shared" si="3"/>
        <v>4145</v>
      </c>
      <c r="J15" s="129">
        <f t="shared" si="4"/>
        <v>8.3725157336774578E-3</v>
      </c>
      <c r="K15" s="130" t="str">
        <f t="shared" si="1"/>
        <v>Taip / Yes</v>
      </c>
      <c r="L15"/>
      <c r="M15" s="30"/>
    </row>
    <row r="16" spans="2:13" ht="14.4" x14ac:dyDescent="0.3">
      <c r="B16" s="50" t="s">
        <v>18</v>
      </c>
      <c r="C16" s="51">
        <v>8</v>
      </c>
      <c r="D16" s="127">
        <f t="shared" si="2"/>
        <v>3.7072368520639144E-2</v>
      </c>
      <c r="E16" s="183">
        <v>20273.900000000001</v>
      </c>
      <c r="F16" s="183">
        <v>18353.5</v>
      </c>
      <c r="G16" s="128">
        <f t="shared" si="0"/>
        <v>1920.4</v>
      </c>
      <c r="H16" s="183">
        <v>2842.5</v>
      </c>
      <c r="I16" s="54">
        <f t="shared" si="3"/>
        <v>4763</v>
      </c>
      <c r="J16" s="129">
        <f t="shared" si="4"/>
        <v>9.620818441376534E-3</v>
      </c>
      <c r="K16" s="130" t="str">
        <f t="shared" si="1"/>
        <v>Taip / Yes</v>
      </c>
      <c r="L16"/>
      <c r="M16" s="30"/>
    </row>
    <row r="17" spans="1:13" ht="14.4" x14ac:dyDescent="0.3">
      <c r="B17" s="50" t="s">
        <v>19</v>
      </c>
      <c r="C17" s="51">
        <v>9</v>
      </c>
      <c r="D17" s="127">
        <f t="shared" si="2"/>
        <v>7.0576166824948258E-2</v>
      </c>
      <c r="E17" s="183">
        <v>37447.599999999999</v>
      </c>
      <c r="F17" s="183">
        <v>34940.300000000003</v>
      </c>
      <c r="G17" s="128">
        <f t="shared" si="0"/>
        <v>2507.3000000000002</v>
      </c>
      <c r="H17" s="183">
        <v>34.9</v>
      </c>
      <c r="I17" s="54">
        <f t="shared" si="3"/>
        <v>2542</v>
      </c>
      <c r="J17" s="129">
        <f t="shared" si="4"/>
        <v>5.1346043413771046E-3</v>
      </c>
      <c r="K17" s="130" t="str">
        <f t="shared" si="1"/>
        <v>Taip / Yes</v>
      </c>
      <c r="L17"/>
      <c r="M17" s="30"/>
    </row>
    <row r="18" spans="1:13" ht="16.5" customHeight="1" x14ac:dyDescent="0.3">
      <c r="B18" s="50" t="s">
        <v>20</v>
      </c>
      <c r="C18" s="51">
        <v>10</v>
      </c>
      <c r="D18" s="127">
        <f t="shared" si="2"/>
        <v>0.24839203975917598</v>
      </c>
      <c r="E18" s="183">
        <v>125261.8</v>
      </c>
      <c r="F18" s="183">
        <v>122972</v>
      </c>
      <c r="G18" s="128">
        <f t="shared" si="0"/>
        <v>2289.8000000000002</v>
      </c>
      <c r="H18" s="183">
        <v>10249.1</v>
      </c>
      <c r="I18" s="54">
        <f t="shared" si="3"/>
        <v>12539</v>
      </c>
      <c r="J18" s="129">
        <f t="shared" si="4"/>
        <v>2.5327617559609564E-2</v>
      </c>
      <c r="K18" s="130" t="str">
        <f t="shared" si="1"/>
        <v>Taip / Yes</v>
      </c>
      <c r="L18"/>
      <c r="M18" s="30"/>
    </row>
    <row r="19" spans="1:13" ht="14.4" x14ac:dyDescent="0.3">
      <c r="B19" s="50" t="s">
        <v>22</v>
      </c>
      <c r="C19" s="51">
        <v>12</v>
      </c>
      <c r="D19" s="127">
        <f t="shared" si="2"/>
        <v>5.8078798406170015E-2</v>
      </c>
      <c r="E19" s="183">
        <v>31532.7</v>
      </c>
      <c r="F19" s="183">
        <v>28753.200000000001</v>
      </c>
      <c r="G19" s="128">
        <f t="shared" si="0"/>
        <v>2779.5</v>
      </c>
      <c r="H19" s="183">
        <v>5952.6</v>
      </c>
      <c r="I19" s="54">
        <f t="shared" si="3"/>
        <v>8732</v>
      </c>
      <c r="J19" s="129">
        <f t="shared" si="4"/>
        <v>1.7637830491307977E-2</v>
      </c>
      <c r="K19" s="130" t="str">
        <f t="shared" si="1"/>
        <v>Taip / Yes</v>
      </c>
      <c r="L19"/>
      <c r="M19" s="30"/>
    </row>
    <row r="20" spans="1:13" ht="14.4" x14ac:dyDescent="0.3">
      <c r="B20" s="50" t="s">
        <v>23</v>
      </c>
      <c r="C20" s="51">
        <v>13</v>
      </c>
      <c r="D20" s="127">
        <f t="shared" si="2"/>
        <v>7.9285805085996225E-2</v>
      </c>
      <c r="E20" s="183">
        <v>38672.6</v>
      </c>
      <c r="F20" s="183">
        <v>39252.199999999997</v>
      </c>
      <c r="G20" s="128">
        <f t="shared" si="0"/>
        <v>-579.6</v>
      </c>
      <c r="H20" s="183">
        <v>5137.3999999999996</v>
      </c>
      <c r="I20" s="54">
        <f t="shared" si="3"/>
        <v>4558</v>
      </c>
      <c r="J20" s="129">
        <f t="shared" si="4"/>
        <v>9.2067374461041879E-3</v>
      </c>
      <c r="K20" s="130" t="str">
        <f t="shared" si="1"/>
        <v>Taip / Yes</v>
      </c>
      <c r="L20"/>
      <c r="M20" s="30"/>
    </row>
    <row r="21" spans="1:13" ht="14.4" x14ac:dyDescent="0.3">
      <c r="B21" s="50" t="s">
        <v>24</v>
      </c>
      <c r="C21" s="51">
        <v>14</v>
      </c>
      <c r="D21" s="127">
        <f t="shared" si="2"/>
        <v>6.0021949223009033E-2</v>
      </c>
      <c r="E21" s="183">
        <v>31596.400000000001</v>
      </c>
      <c r="F21" s="183">
        <v>29715.200000000001</v>
      </c>
      <c r="G21" s="128">
        <f t="shared" si="0"/>
        <v>1881.2</v>
      </c>
      <c r="H21" s="183">
        <v>1513.4</v>
      </c>
      <c r="I21" s="54">
        <f t="shared" si="3"/>
        <v>3395</v>
      </c>
      <c r="J21" s="129">
        <f t="shared" si="4"/>
        <v>6.8575852631688706E-3</v>
      </c>
      <c r="K21" s="130" t="str">
        <f t="shared" si="1"/>
        <v>Taip / Yes</v>
      </c>
      <c r="L21"/>
      <c r="M21" s="30"/>
    </row>
    <row r="22" spans="1:13" ht="14.4" x14ac:dyDescent="0.3">
      <c r="B22" s="50" t="s">
        <v>25</v>
      </c>
      <c r="C22" s="51">
        <v>15</v>
      </c>
      <c r="D22" s="127">
        <f t="shared" si="2"/>
        <v>6.6403846318438195E-2</v>
      </c>
      <c r="E22" s="183">
        <v>35058.1</v>
      </c>
      <c r="F22" s="183">
        <v>32874.699999999997</v>
      </c>
      <c r="G22" s="128">
        <f t="shared" si="0"/>
        <v>2183.4</v>
      </c>
      <c r="H22" s="183">
        <v>1780.2</v>
      </c>
      <c r="I22" s="54">
        <f t="shared" si="3"/>
        <v>3964</v>
      </c>
      <c r="J22" s="129">
        <f t="shared" si="4"/>
        <v>8.006912513461386E-3</v>
      </c>
      <c r="K22" s="130" t="str">
        <f t="shared" si="1"/>
        <v>Taip / Yes</v>
      </c>
      <c r="L22"/>
      <c r="M22" s="30"/>
    </row>
    <row r="23" spans="1:13" ht="14.4" x14ac:dyDescent="0.3">
      <c r="B23" s="50" t="s">
        <v>26</v>
      </c>
      <c r="C23" s="51">
        <v>16</v>
      </c>
      <c r="D23" s="127">
        <f t="shared" si="2"/>
        <v>7.2640512079427969E-2</v>
      </c>
      <c r="E23" s="183">
        <v>36306.800000000003</v>
      </c>
      <c r="F23" s="183">
        <v>35962.300000000003</v>
      </c>
      <c r="G23" s="128">
        <f t="shared" si="0"/>
        <v>344.5</v>
      </c>
      <c r="H23" s="183">
        <v>1687.8</v>
      </c>
      <c r="I23" s="54">
        <f t="shared" si="3"/>
        <v>2032</v>
      </c>
      <c r="J23" s="129">
        <f t="shared" si="4"/>
        <v>4.1044516214312661E-3</v>
      </c>
      <c r="K23" s="130" t="str">
        <f t="shared" si="1"/>
        <v>Taip / Yes</v>
      </c>
      <c r="L23"/>
      <c r="M23" s="30"/>
    </row>
    <row r="24" spans="1:13" ht="14.4" x14ac:dyDescent="0.3">
      <c r="B24" s="50" t="s">
        <v>27</v>
      </c>
      <c r="C24" s="51">
        <v>17</v>
      </c>
      <c r="D24" s="127">
        <f t="shared" si="2"/>
        <v>4.1623219654046945E-2</v>
      </c>
      <c r="E24" s="183">
        <v>21559.8</v>
      </c>
      <c r="F24" s="183">
        <v>20606.500000000004</v>
      </c>
      <c r="G24" s="128">
        <f t="shared" si="0"/>
        <v>953.3</v>
      </c>
      <c r="H24" s="183">
        <v>1997.4</v>
      </c>
      <c r="I24" s="54">
        <f t="shared" si="3"/>
        <v>2951</v>
      </c>
      <c r="J24" s="129">
        <f t="shared" si="4"/>
        <v>5.9607464246277881E-3</v>
      </c>
      <c r="K24" s="130" t="str">
        <f t="shared" si="1"/>
        <v>Taip / Yes</v>
      </c>
      <c r="L24"/>
      <c r="M24" s="30"/>
    </row>
    <row r="25" spans="1:13" ht="14.4" x14ac:dyDescent="0.3">
      <c r="B25" s="50" t="s">
        <v>28</v>
      </c>
      <c r="C25" s="51">
        <v>18</v>
      </c>
      <c r="D25" s="127">
        <f t="shared" si="2"/>
        <v>0.1188151888390709</v>
      </c>
      <c r="E25" s="183">
        <v>59275</v>
      </c>
      <c r="F25" s="183">
        <v>58822.100000000006</v>
      </c>
      <c r="G25" s="128">
        <f t="shared" si="0"/>
        <v>452.9</v>
      </c>
      <c r="H25" s="183">
        <v>5817.3</v>
      </c>
      <c r="I25" s="54">
        <f t="shared" si="3"/>
        <v>6270</v>
      </c>
      <c r="J25" s="129">
        <f t="shared" si="4"/>
        <v>1.2664818733451788E-2</v>
      </c>
      <c r="K25" s="130" t="str">
        <f t="shared" si="1"/>
        <v>Taip / Yes</v>
      </c>
      <c r="L25"/>
      <c r="M25" s="30"/>
    </row>
    <row r="26" spans="1:13" ht="14.4" x14ac:dyDescent="0.3">
      <c r="B26" s="50" t="s">
        <v>29</v>
      </c>
      <c r="C26" s="51">
        <v>19</v>
      </c>
      <c r="D26" s="127">
        <f t="shared" si="2"/>
        <v>6.1947526846390141E-2</v>
      </c>
      <c r="E26" s="183">
        <v>31432.3</v>
      </c>
      <c r="F26" s="183">
        <v>30668.5</v>
      </c>
      <c r="G26" s="128">
        <f t="shared" si="0"/>
        <v>763.8</v>
      </c>
      <c r="H26" s="183">
        <v>912.8</v>
      </c>
      <c r="I26" s="54">
        <f t="shared" si="3"/>
        <v>1677</v>
      </c>
      <c r="J26" s="129">
        <f t="shared" si="4"/>
        <v>3.387384532057201E-3</v>
      </c>
      <c r="K26" s="130" t="str">
        <f t="shared" si="1"/>
        <v>Taip / Yes</v>
      </c>
      <c r="L26"/>
      <c r="M26" s="30"/>
    </row>
    <row r="27" spans="1:13" ht="14.4" x14ac:dyDescent="0.3">
      <c r="A27" s="25" t="s">
        <v>30</v>
      </c>
      <c r="B27" s="50" t="s">
        <v>31</v>
      </c>
      <c r="C27" s="51">
        <v>20</v>
      </c>
      <c r="D27" s="127">
        <f t="shared" si="2"/>
        <v>7.2282988488387934E-2</v>
      </c>
      <c r="E27" s="183">
        <v>37264.9</v>
      </c>
      <c r="F27" s="183">
        <v>35785.300000000003</v>
      </c>
      <c r="G27" s="128">
        <f t="shared" si="0"/>
        <v>1479.6</v>
      </c>
      <c r="H27" s="183">
        <v>1638.6</v>
      </c>
      <c r="I27" s="54">
        <f t="shared" si="3"/>
        <v>3118</v>
      </c>
      <c r="J27" s="129">
        <f t="shared" si="4"/>
        <v>6.2980709427277E-3</v>
      </c>
      <c r="K27" s="130" t="str">
        <f t="shared" si="1"/>
        <v>Taip / Yes</v>
      </c>
      <c r="L27"/>
      <c r="M27" s="30"/>
    </row>
    <row r="28" spans="1:13" ht="14.4" x14ac:dyDescent="0.3">
      <c r="A28" s="25" t="s">
        <v>30</v>
      </c>
      <c r="B28" s="50" t="s">
        <v>32</v>
      </c>
      <c r="C28" s="51">
        <v>21</v>
      </c>
      <c r="D28" s="127">
        <f t="shared" si="2"/>
        <v>7.3613299432223861E-2</v>
      </c>
      <c r="E28" s="183">
        <v>38292</v>
      </c>
      <c r="F28" s="183">
        <v>36443.9</v>
      </c>
      <c r="G28" s="128">
        <f t="shared" si="0"/>
        <v>1848.1</v>
      </c>
      <c r="H28" s="183">
        <v>106.4</v>
      </c>
      <c r="I28" s="54">
        <f t="shared" si="3"/>
        <v>1955</v>
      </c>
      <c r="J28" s="129">
        <f t="shared" si="4"/>
        <v>3.9489187597923844E-3</v>
      </c>
      <c r="K28" s="130" t="str">
        <f t="shared" si="1"/>
        <v>Taip / Yes</v>
      </c>
      <c r="L28"/>
      <c r="M28" s="30"/>
    </row>
    <row r="29" spans="1:13" ht="14.4" customHeight="1" x14ac:dyDescent="0.3">
      <c r="B29" s="50" t="s">
        <v>33</v>
      </c>
      <c r="C29" s="51">
        <v>22</v>
      </c>
      <c r="D29" s="127">
        <f t="shared" si="2"/>
        <v>0.24626891520244051</v>
      </c>
      <c r="E29" s="183">
        <v>131466.79999999999</v>
      </c>
      <c r="F29" s="183">
        <v>121920.9</v>
      </c>
      <c r="G29" s="128">
        <f t="shared" si="0"/>
        <v>9545.9</v>
      </c>
      <c r="H29" s="183">
        <v>5588</v>
      </c>
      <c r="I29" s="54">
        <f t="shared" si="3"/>
        <v>15134</v>
      </c>
      <c r="J29" s="129">
        <f t="shared" si="4"/>
        <v>3.0569276987569279E-2</v>
      </c>
      <c r="K29" s="130" t="str">
        <f t="shared" si="1"/>
        <v>Taip / Yes</v>
      </c>
      <c r="L29"/>
      <c r="M29" s="30"/>
    </row>
    <row r="30" spans="1:13" ht="14.4" x14ac:dyDescent="0.3">
      <c r="B30" s="50" t="s">
        <v>34</v>
      </c>
      <c r="C30" s="51">
        <v>23</v>
      </c>
      <c r="D30" s="127">
        <f t="shared" si="2"/>
        <v>0.13397883488594425</v>
      </c>
      <c r="E30" s="183">
        <v>67941.2</v>
      </c>
      <c r="F30" s="183">
        <v>66329.2</v>
      </c>
      <c r="G30" s="128">
        <f t="shared" si="0"/>
        <v>1612</v>
      </c>
      <c r="H30" s="183">
        <v>4791.2</v>
      </c>
      <c r="I30" s="54">
        <f t="shared" si="3"/>
        <v>6403</v>
      </c>
      <c r="J30" s="129">
        <f t="shared" si="4"/>
        <v>1.293346640355531E-2</v>
      </c>
      <c r="K30" s="130" t="str">
        <f t="shared" si="1"/>
        <v>Taip / Yes</v>
      </c>
      <c r="L30"/>
      <c r="M30" s="30"/>
    </row>
    <row r="31" spans="1:13" ht="14.4" x14ac:dyDescent="0.3">
      <c r="B31" s="50" t="s">
        <v>35</v>
      </c>
      <c r="C31" s="51">
        <v>24</v>
      </c>
      <c r="D31" s="127">
        <f t="shared" si="2"/>
        <v>7.2918653313813336E-2</v>
      </c>
      <c r="E31" s="183">
        <v>38958.1</v>
      </c>
      <c r="F31" s="183">
        <v>36100</v>
      </c>
      <c r="G31" s="128">
        <f t="shared" si="0"/>
        <v>2858.1</v>
      </c>
      <c r="H31" s="183">
        <v>1582.2</v>
      </c>
      <c r="I31" s="54">
        <f t="shared" si="3"/>
        <v>4440</v>
      </c>
      <c r="J31" s="129">
        <f t="shared" si="4"/>
        <v>8.9683883854108359E-3</v>
      </c>
      <c r="K31" s="130" t="str">
        <f t="shared" si="1"/>
        <v>Taip / Yes</v>
      </c>
      <c r="L31"/>
      <c r="M31" s="30"/>
    </row>
    <row r="32" spans="1:13" ht="15.75" customHeight="1" x14ac:dyDescent="0.3">
      <c r="B32" s="50" t="s">
        <v>36</v>
      </c>
      <c r="C32" s="51">
        <v>25</v>
      </c>
      <c r="D32" s="127">
        <f t="shared" si="2"/>
        <v>0.14945677850776579</v>
      </c>
      <c r="E32" s="183">
        <v>80768.7</v>
      </c>
      <c r="F32" s="183">
        <v>73991.899999999994</v>
      </c>
      <c r="G32" s="128">
        <f t="shared" si="0"/>
        <v>6776.8</v>
      </c>
      <c r="H32" s="183">
        <v>1990.8</v>
      </c>
      <c r="I32" s="54">
        <f t="shared" si="3"/>
        <v>8768</v>
      </c>
      <c r="J32" s="129">
        <f t="shared" si="4"/>
        <v>1.7710547153892392E-2</v>
      </c>
      <c r="K32" s="130" t="str">
        <f t="shared" si="1"/>
        <v>Taip / Yes</v>
      </c>
      <c r="L32"/>
      <c r="M32" s="30"/>
    </row>
    <row r="33" spans="2:13" ht="14.4" x14ac:dyDescent="0.3">
      <c r="B33" s="50" t="s">
        <v>37</v>
      </c>
      <c r="C33" s="51">
        <v>26</v>
      </c>
      <c r="D33" s="127">
        <f t="shared" si="2"/>
        <v>9.5623017270690239E-2</v>
      </c>
      <c r="E33" s="183">
        <v>49897</v>
      </c>
      <c r="F33" s="183">
        <v>47340.3</v>
      </c>
      <c r="G33" s="128">
        <f t="shared" si="0"/>
        <v>2556.6999999999998</v>
      </c>
      <c r="H33" s="183">
        <v>1052.7</v>
      </c>
      <c r="I33" s="54">
        <f t="shared" si="3"/>
        <v>3609</v>
      </c>
      <c r="J33" s="129">
        <f t="shared" si="4"/>
        <v>7.2898454240873222E-3</v>
      </c>
      <c r="K33" s="130" t="str">
        <f t="shared" si="1"/>
        <v>Taip / Yes</v>
      </c>
      <c r="L33"/>
      <c r="M33" s="30"/>
    </row>
    <row r="34" spans="2:13" ht="14.4" x14ac:dyDescent="0.3">
      <c r="B34" s="50" t="s">
        <v>38</v>
      </c>
      <c r="C34" s="51">
        <v>27</v>
      </c>
      <c r="D34" s="127">
        <f t="shared" si="2"/>
        <v>5.2149360544599399E-2</v>
      </c>
      <c r="E34" s="183">
        <v>26415.7</v>
      </c>
      <c r="F34" s="183">
        <v>25817.7</v>
      </c>
      <c r="G34" s="128">
        <f t="shared" si="0"/>
        <v>598</v>
      </c>
      <c r="H34" s="183">
        <v>1173.7</v>
      </c>
      <c r="I34" s="54">
        <f t="shared" si="3"/>
        <v>1772</v>
      </c>
      <c r="J34" s="129">
        <f t="shared" si="4"/>
        <v>3.5792757249882888E-3</v>
      </c>
      <c r="K34" s="130" t="str">
        <f t="shared" si="1"/>
        <v>Taip / Yes</v>
      </c>
      <c r="L34"/>
      <c r="M34" s="30"/>
    </row>
    <row r="35" spans="2:13" ht="14.4" x14ac:dyDescent="0.3">
      <c r="B35" s="50" t="s">
        <v>39</v>
      </c>
      <c r="C35" s="51">
        <v>28</v>
      </c>
      <c r="D35" s="127">
        <f t="shared" si="2"/>
        <v>5.6737579962946406E-2</v>
      </c>
      <c r="E35" s="183">
        <v>28229.1</v>
      </c>
      <c r="F35" s="183">
        <v>28089.199999999997</v>
      </c>
      <c r="G35" s="128">
        <f t="shared" si="0"/>
        <v>139.9</v>
      </c>
      <c r="H35" s="183">
        <v>2731.6</v>
      </c>
      <c r="I35" s="54">
        <f t="shared" si="3"/>
        <v>2872</v>
      </c>
      <c r="J35" s="129">
        <f t="shared" si="4"/>
        <v>5.8011737484008827E-3</v>
      </c>
      <c r="K35" s="130" t="str">
        <f t="shared" si="1"/>
        <v>Taip / Yes</v>
      </c>
      <c r="L35"/>
      <c r="M35" s="30"/>
    </row>
    <row r="36" spans="2:13" ht="14.4" x14ac:dyDescent="0.3">
      <c r="B36" s="50" t="s">
        <v>40</v>
      </c>
      <c r="C36" s="51">
        <v>30</v>
      </c>
      <c r="D36" s="127">
        <f t="shared" si="2"/>
        <v>0.13555375660308494</v>
      </c>
      <c r="E36" s="183">
        <v>70385.399999999994</v>
      </c>
      <c r="F36" s="183">
        <v>67108.899999999994</v>
      </c>
      <c r="G36" s="128">
        <f t="shared" si="0"/>
        <v>3276.5</v>
      </c>
      <c r="H36" s="183">
        <v>2691.6</v>
      </c>
      <c r="I36" s="54">
        <f t="shared" si="3"/>
        <v>5968</v>
      </c>
      <c r="J36" s="129">
        <f t="shared" si="4"/>
        <v>1.205480673066033E-2</v>
      </c>
      <c r="K36" s="130" t="str">
        <f t="shared" si="1"/>
        <v>Taip / Yes</v>
      </c>
      <c r="L36"/>
      <c r="M36" s="30"/>
    </row>
    <row r="37" spans="2:13" ht="14.4" x14ac:dyDescent="0.3">
      <c r="B37" s="50" t="s">
        <v>41</v>
      </c>
      <c r="C37" s="51">
        <v>31</v>
      </c>
      <c r="D37" s="127">
        <f t="shared" si="2"/>
        <v>5.0561713411506393E-2</v>
      </c>
      <c r="E37" s="183">
        <v>26123.5</v>
      </c>
      <c r="F37" s="183">
        <v>25031.699999999997</v>
      </c>
      <c r="G37" s="128">
        <f t="shared" si="0"/>
        <v>1091.8</v>
      </c>
      <c r="H37" s="183">
        <v>695.1</v>
      </c>
      <c r="I37" s="54">
        <f t="shared" si="3"/>
        <v>1787</v>
      </c>
      <c r="J37" s="129">
        <f t="shared" si="4"/>
        <v>3.6095743343984603E-3</v>
      </c>
      <c r="K37" s="130" t="str">
        <f t="shared" si="1"/>
        <v>Taip / Yes</v>
      </c>
      <c r="L37"/>
      <c r="M37" s="30"/>
    </row>
    <row r="38" spans="2:13" ht="14.4" x14ac:dyDescent="0.3">
      <c r="B38" s="50" t="s">
        <v>42</v>
      </c>
      <c r="C38" s="51">
        <v>32</v>
      </c>
      <c r="D38" s="127">
        <f t="shared" si="2"/>
        <v>5.9941152931248576E-2</v>
      </c>
      <c r="E38" s="183">
        <v>30358.799999999999</v>
      </c>
      <c r="F38" s="183">
        <v>29675.200000000001</v>
      </c>
      <c r="G38" s="128">
        <f t="shared" si="0"/>
        <v>683.6</v>
      </c>
      <c r="H38" s="183">
        <v>240.9</v>
      </c>
      <c r="I38" s="54">
        <f t="shared" si="3"/>
        <v>925</v>
      </c>
      <c r="J38" s="129">
        <f t="shared" si="4"/>
        <v>1.868414246960591E-3</v>
      </c>
      <c r="K38" s="130" t="str">
        <f t="shared" si="1"/>
        <v>Taip / Yes</v>
      </c>
      <c r="L38"/>
      <c r="M38" s="30"/>
    </row>
    <row r="39" spans="2:13" ht="14.4" x14ac:dyDescent="0.3">
      <c r="B39" s="50" t="s">
        <v>43</v>
      </c>
      <c r="C39" s="51">
        <v>33</v>
      </c>
      <c r="D39" s="127">
        <f t="shared" si="2"/>
        <v>8.4785204684671794E-2</v>
      </c>
      <c r="E39" s="183">
        <v>45764.5</v>
      </c>
      <c r="F39" s="183">
        <v>41974.799999999996</v>
      </c>
      <c r="G39" s="128">
        <f t="shared" si="0"/>
        <v>3789.7</v>
      </c>
      <c r="H39" s="183">
        <v>3209.3</v>
      </c>
      <c r="I39" s="54">
        <f t="shared" si="3"/>
        <v>6999</v>
      </c>
      <c r="J39" s="129">
        <f t="shared" si="4"/>
        <v>1.4137331150786133E-2</v>
      </c>
      <c r="K39" s="130" t="str">
        <f t="shared" si="1"/>
        <v>Taip / Yes</v>
      </c>
      <c r="L39"/>
      <c r="M39" s="30"/>
    </row>
    <row r="40" spans="2:13" ht="14.4" x14ac:dyDescent="0.3">
      <c r="B40" s="50" t="s">
        <v>44</v>
      </c>
      <c r="C40" s="51">
        <v>34</v>
      </c>
      <c r="D40" s="127">
        <f t="shared" si="2"/>
        <v>6.9386643419504915E-2</v>
      </c>
      <c r="E40" s="183">
        <v>35530.6</v>
      </c>
      <c r="F40" s="183">
        <v>34351.4</v>
      </c>
      <c r="G40" s="128">
        <f t="shared" si="0"/>
        <v>1179.2</v>
      </c>
      <c r="H40" s="183">
        <v>639.5</v>
      </c>
      <c r="I40" s="54">
        <f t="shared" si="3"/>
        <v>1819</v>
      </c>
      <c r="J40" s="129">
        <f t="shared" si="4"/>
        <v>3.6742113678068268E-3</v>
      </c>
      <c r="K40" s="130" t="str">
        <f t="shared" si="1"/>
        <v>Taip / Yes</v>
      </c>
      <c r="L40"/>
      <c r="M40" s="30"/>
    </row>
    <row r="41" spans="2:13" ht="14.4" x14ac:dyDescent="0.3">
      <c r="B41" s="50" t="s">
        <v>45</v>
      </c>
      <c r="C41" s="51">
        <v>35</v>
      </c>
      <c r="D41" s="127">
        <f t="shared" si="2"/>
        <v>0.10580961174511938</v>
      </c>
      <c r="E41" s="183">
        <v>53336.5</v>
      </c>
      <c r="F41" s="183">
        <v>52383.4</v>
      </c>
      <c r="G41" s="128">
        <f t="shared" si="0"/>
        <v>953.1</v>
      </c>
      <c r="H41" s="183">
        <v>2746.7</v>
      </c>
      <c r="I41" s="54">
        <f t="shared" si="3"/>
        <v>3700</v>
      </c>
      <c r="J41" s="129">
        <f t="shared" si="4"/>
        <v>7.4736569878423639E-3</v>
      </c>
      <c r="K41" s="130" t="str">
        <f t="shared" si="1"/>
        <v>Taip / Yes</v>
      </c>
      <c r="L41"/>
      <c r="M41" s="30"/>
    </row>
    <row r="42" spans="2:13" ht="14.4" x14ac:dyDescent="0.3">
      <c r="B42" s="50" t="s">
        <v>46</v>
      </c>
      <c r="C42" s="51">
        <v>36</v>
      </c>
      <c r="D42" s="127">
        <f t="shared" si="2"/>
        <v>7.13780700206708E-2</v>
      </c>
      <c r="E42" s="183">
        <v>36557.4</v>
      </c>
      <c r="F42" s="183">
        <v>35337.300000000003</v>
      </c>
      <c r="G42" s="128">
        <f t="shared" si="0"/>
        <v>1220.0999999999999</v>
      </c>
      <c r="H42" s="183">
        <v>779.8</v>
      </c>
      <c r="I42" s="54">
        <f t="shared" si="3"/>
        <v>2000</v>
      </c>
      <c r="J42" s="129">
        <f t="shared" si="4"/>
        <v>4.0398145880228995E-3</v>
      </c>
      <c r="K42" s="130" t="str">
        <f t="shared" si="1"/>
        <v>Taip / Yes</v>
      </c>
      <c r="L42"/>
      <c r="M42" s="30"/>
    </row>
    <row r="43" spans="2:13" ht="14.4" x14ac:dyDescent="0.3">
      <c r="B43" s="50" t="s">
        <v>47</v>
      </c>
      <c r="C43" s="51">
        <v>37</v>
      </c>
      <c r="D43" s="127">
        <f t="shared" si="2"/>
        <v>0.10199016904287313</v>
      </c>
      <c r="E43" s="183">
        <v>50565.5</v>
      </c>
      <c r="F43" s="183">
        <v>50492.5</v>
      </c>
      <c r="G43" s="128">
        <f t="shared" si="0"/>
        <v>73</v>
      </c>
      <c r="H43" s="183">
        <v>4915.6000000000004</v>
      </c>
      <c r="I43" s="54">
        <f t="shared" si="3"/>
        <v>4989</v>
      </c>
      <c r="J43" s="129">
        <f t="shared" si="4"/>
        <v>1.0077317489823122E-2</v>
      </c>
      <c r="K43" s="130" t="str">
        <f t="shared" si="1"/>
        <v>Taip / Yes</v>
      </c>
      <c r="L43"/>
      <c r="M43" s="30"/>
    </row>
    <row r="44" spans="2:13" ht="14.4" x14ac:dyDescent="0.3">
      <c r="B44" s="50" t="s">
        <v>48</v>
      </c>
      <c r="C44" s="51">
        <v>38</v>
      </c>
      <c r="D44" s="127">
        <f t="shared" si="2"/>
        <v>8.64259753795973E-2</v>
      </c>
      <c r="E44" s="183">
        <v>44326.7</v>
      </c>
      <c r="F44" s="183">
        <v>42787.1</v>
      </c>
      <c r="G44" s="128">
        <f t="shared" ref="G44:G67" si="5">ROUND(E44-F44,1)</f>
        <v>1539.6</v>
      </c>
      <c r="H44" s="183">
        <v>755.4</v>
      </c>
      <c r="I44" s="54">
        <f t="shared" si="3"/>
        <v>2295</v>
      </c>
      <c r="J44" s="129">
        <f t="shared" si="4"/>
        <v>4.6356872397562768E-3</v>
      </c>
      <c r="K44" s="130" t="str">
        <f t="shared" ref="K44:K67" si="6">+IF(($C$73+0.05&gt;=0)*(I44&lt;0),"Ne",IF(($C$73+0.05&lt;0)*(E44*1.015+H44-F44&lt;0),"Ne / No","Taip / Yes"))</f>
        <v>Taip / Yes</v>
      </c>
      <c r="L44"/>
      <c r="M44" s="30"/>
    </row>
    <row r="45" spans="2:13" ht="14.4" x14ac:dyDescent="0.3">
      <c r="B45" s="50" t="s">
        <v>49</v>
      </c>
      <c r="C45" s="51">
        <v>39</v>
      </c>
      <c r="D45" s="127">
        <f t="shared" si="2"/>
        <v>8.2151649554739664E-2</v>
      </c>
      <c r="E45" s="183">
        <v>41894.800000000003</v>
      </c>
      <c r="F45" s="183">
        <v>40671</v>
      </c>
      <c r="G45" s="128">
        <f t="shared" si="5"/>
        <v>1223.8</v>
      </c>
      <c r="H45" s="183">
        <v>1267.5999999999999</v>
      </c>
      <c r="I45" s="54">
        <f t="shared" si="3"/>
        <v>2491</v>
      </c>
      <c r="J45" s="129">
        <f t="shared" si="4"/>
        <v>5.0315890693825209E-3</v>
      </c>
      <c r="K45" s="130" t="str">
        <f t="shared" si="6"/>
        <v>Taip / Yes</v>
      </c>
      <c r="L45"/>
      <c r="M45" s="30"/>
    </row>
    <row r="46" spans="2:13" ht="14.4" x14ac:dyDescent="0.3">
      <c r="B46" s="50" t="s">
        <v>50</v>
      </c>
      <c r="C46" s="51">
        <v>40</v>
      </c>
      <c r="D46" s="127">
        <f t="shared" si="2"/>
        <v>4.4488458150602178E-2</v>
      </c>
      <c r="E46" s="183">
        <v>23304.400000000001</v>
      </c>
      <c r="F46" s="183">
        <v>22025</v>
      </c>
      <c r="G46" s="128">
        <f t="shared" si="5"/>
        <v>1279.4000000000001</v>
      </c>
      <c r="H46" s="183">
        <v>245.5</v>
      </c>
      <c r="I46" s="54">
        <f t="shared" si="3"/>
        <v>1525</v>
      </c>
      <c r="J46" s="129">
        <f t="shared" si="4"/>
        <v>3.0803586233674606E-3</v>
      </c>
      <c r="K46" s="130" t="str">
        <f t="shared" si="6"/>
        <v>Taip / Yes</v>
      </c>
      <c r="L46"/>
      <c r="M46" s="30"/>
    </row>
    <row r="47" spans="2:13" ht="14.4" x14ac:dyDescent="0.3">
      <c r="B47" s="50" t="s">
        <v>51</v>
      </c>
      <c r="C47" s="51">
        <v>41</v>
      </c>
      <c r="D47" s="127">
        <f t="shared" si="2"/>
        <v>7.5095305413840088E-2</v>
      </c>
      <c r="E47" s="183">
        <v>39379</v>
      </c>
      <c r="F47" s="183">
        <v>37177.600000000006</v>
      </c>
      <c r="G47" s="128">
        <f t="shared" si="5"/>
        <v>2201.4</v>
      </c>
      <c r="H47" s="183">
        <v>1106.3</v>
      </c>
      <c r="I47" s="54">
        <f t="shared" si="3"/>
        <v>3308</v>
      </c>
      <c r="J47" s="129">
        <f t="shared" si="4"/>
        <v>6.6818533285898755E-3</v>
      </c>
      <c r="K47" s="130" t="str">
        <f t="shared" si="6"/>
        <v>Taip / Yes</v>
      </c>
      <c r="L47"/>
      <c r="M47" s="30"/>
    </row>
    <row r="48" spans="2:13" ht="14.4" x14ac:dyDescent="0.3">
      <c r="B48" s="50" t="s">
        <v>52</v>
      </c>
      <c r="C48" s="51">
        <v>42</v>
      </c>
      <c r="D48" s="127">
        <f t="shared" si="2"/>
        <v>8.5364312105864856E-2</v>
      </c>
      <c r="E48" s="183">
        <v>45749.599999999999</v>
      </c>
      <c r="F48" s="183">
        <v>42261.499999999993</v>
      </c>
      <c r="G48" s="128">
        <f t="shared" si="5"/>
        <v>3488.1</v>
      </c>
      <c r="H48" s="183">
        <v>1828.5</v>
      </c>
      <c r="I48" s="54">
        <f t="shared" si="3"/>
        <v>5317</v>
      </c>
      <c r="J48" s="129">
        <f t="shared" si="4"/>
        <v>1.0739847082258877E-2</v>
      </c>
      <c r="K48" s="130" t="str">
        <f t="shared" si="6"/>
        <v>Taip / Yes</v>
      </c>
      <c r="L48"/>
      <c r="M48" s="30"/>
    </row>
    <row r="49" spans="2:13" ht="14.4" x14ac:dyDescent="0.3">
      <c r="B49" s="50" t="s">
        <v>53</v>
      </c>
      <c r="C49" s="51">
        <v>43</v>
      </c>
      <c r="D49" s="127">
        <f t="shared" si="2"/>
        <v>0.10098930497869045</v>
      </c>
      <c r="E49" s="183">
        <v>53551.1</v>
      </c>
      <c r="F49" s="183">
        <v>49997</v>
      </c>
      <c r="G49" s="128">
        <f t="shared" si="5"/>
        <v>3554.1</v>
      </c>
      <c r="H49" s="183">
        <v>658.3</v>
      </c>
      <c r="I49" s="54">
        <f t="shared" si="3"/>
        <v>4212</v>
      </c>
      <c r="J49" s="129">
        <f t="shared" si="4"/>
        <v>8.5078495223762252E-3</v>
      </c>
      <c r="K49" s="130" t="str">
        <f t="shared" si="6"/>
        <v>Taip / Yes</v>
      </c>
      <c r="L49"/>
      <c r="M49" s="30"/>
    </row>
    <row r="50" spans="2:13" ht="14.4" x14ac:dyDescent="0.3">
      <c r="B50" s="50" t="s">
        <v>54</v>
      </c>
      <c r="C50" s="51">
        <v>44</v>
      </c>
      <c r="D50" s="127">
        <f t="shared" si="2"/>
        <v>6.3146745806844734E-2</v>
      </c>
      <c r="E50" s="183">
        <v>31962.3</v>
      </c>
      <c r="F50" s="183">
        <v>31262.2</v>
      </c>
      <c r="G50" s="128">
        <f t="shared" si="5"/>
        <v>700.1</v>
      </c>
      <c r="H50" s="183">
        <v>2345.5</v>
      </c>
      <c r="I50" s="54">
        <f t="shared" si="3"/>
        <v>3046</v>
      </c>
      <c r="J50" s="129">
        <f t="shared" si="4"/>
        <v>6.1526376175588746E-3</v>
      </c>
      <c r="K50" s="130" t="str">
        <f t="shared" si="6"/>
        <v>Taip / Yes</v>
      </c>
      <c r="L50"/>
      <c r="M50" s="30"/>
    </row>
    <row r="51" spans="2:13" ht="14.4" x14ac:dyDescent="0.3">
      <c r="B51" s="50" t="s">
        <v>55</v>
      </c>
      <c r="C51" s="51">
        <v>45</v>
      </c>
      <c r="D51" s="127">
        <f t="shared" si="2"/>
        <v>0.12753735052534171</v>
      </c>
      <c r="E51" s="183">
        <v>65050</v>
      </c>
      <c r="F51" s="183">
        <v>63140.2</v>
      </c>
      <c r="G51" s="128">
        <f t="shared" si="5"/>
        <v>1909.8</v>
      </c>
      <c r="H51" s="183">
        <v>4392.3999999999996</v>
      </c>
      <c r="I51" s="54">
        <f t="shared" si="3"/>
        <v>6302</v>
      </c>
      <c r="J51" s="129">
        <f t="shared" si="4"/>
        <v>1.2729455766860156E-2</v>
      </c>
      <c r="K51" s="130" t="str">
        <f t="shared" si="6"/>
        <v>Taip / Yes</v>
      </c>
      <c r="L51"/>
      <c r="M51" s="30"/>
    </row>
    <row r="52" spans="2:13" ht="14.4" x14ac:dyDescent="0.3">
      <c r="B52" s="50" t="s">
        <v>56</v>
      </c>
      <c r="C52" s="51">
        <v>46</v>
      </c>
      <c r="D52" s="127">
        <f t="shared" si="2"/>
        <v>5.1456128361294672E-2</v>
      </c>
      <c r="E52" s="183">
        <v>25678</v>
      </c>
      <c r="F52" s="183">
        <v>25474.5</v>
      </c>
      <c r="G52" s="128">
        <f t="shared" si="5"/>
        <v>203.5</v>
      </c>
      <c r="H52" s="183">
        <v>170</v>
      </c>
      <c r="I52" s="54">
        <f t="shared" si="3"/>
        <v>374</v>
      </c>
      <c r="J52" s="129">
        <f t="shared" si="4"/>
        <v>7.5544532796028218E-4</v>
      </c>
      <c r="K52" s="130" t="str">
        <f t="shared" si="6"/>
        <v>Taip / Yes</v>
      </c>
      <c r="L52"/>
      <c r="M52" s="30"/>
    </row>
    <row r="53" spans="2:13" ht="14.4" x14ac:dyDescent="0.3">
      <c r="B53" s="50" t="s">
        <v>57</v>
      </c>
      <c r="C53" s="51">
        <v>47</v>
      </c>
      <c r="D53" s="127">
        <f t="shared" si="2"/>
        <v>6.502465361808718E-2</v>
      </c>
      <c r="E53" s="183">
        <v>34126</v>
      </c>
      <c r="F53" s="183">
        <v>32191.899999999998</v>
      </c>
      <c r="G53" s="128">
        <f t="shared" si="5"/>
        <v>1934.1</v>
      </c>
      <c r="H53" s="183">
        <v>688.7</v>
      </c>
      <c r="I53" s="54">
        <f t="shared" si="3"/>
        <v>2623</v>
      </c>
      <c r="J53" s="129">
        <f t="shared" si="4"/>
        <v>5.2982168321920329E-3</v>
      </c>
      <c r="K53" s="130" t="str">
        <f t="shared" si="6"/>
        <v>Taip / Yes</v>
      </c>
      <c r="L53"/>
      <c r="M53" s="30"/>
    </row>
    <row r="54" spans="2:13" ht="14.4" x14ac:dyDescent="0.3">
      <c r="B54" s="50" t="s">
        <v>58</v>
      </c>
      <c r="C54" s="51">
        <v>48</v>
      </c>
      <c r="D54" s="127">
        <f t="shared" si="2"/>
        <v>0.10641033217435839</v>
      </c>
      <c r="E54" s="183">
        <v>54690.1</v>
      </c>
      <c r="F54" s="183">
        <v>52680.800000000003</v>
      </c>
      <c r="G54" s="128">
        <f t="shared" si="5"/>
        <v>2009.3</v>
      </c>
      <c r="H54" s="183">
        <v>4183.3999999999996</v>
      </c>
      <c r="I54" s="54">
        <f t="shared" si="3"/>
        <v>6193</v>
      </c>
      <c r="J54" s="129">
        <f t="shared" si="4"/>
        <v>1.2509285871812907E-2</v>
      </c>
      <c r="K54" s="130" t="str">
        <f t="shared" si="6"/>
        <v>Taip / Yes</v>
      </c>
      <c r="L54"/>
      <c r="M54" s="30"/>
    </row>
    <row r="55" spans="2:13" ht="14.4" x14ac:dyDescent="0.3">
      <c r="B55" s="50" t="s">
        <v>59</v>
      </c>
      <c r="C55" s="51">
        <v>49</v>
      </c>
      <c r="D55" s="127">
        <f t="shared" si="2"/>
        <v>0.10908590137600593</v>
      </c>
      <c r="E55" s="183">
        <v>56614.1</v>
      </c>
      <c r="F55" s="183">
        <v>54005.4</v>
      </c>
      <c r="G55" s="128">
        <f t="shared" si="5"/>
        <v>2608.6999999999998</v>
      </c>
      <c r="H55" s="183">
        <v>3160.9</v>
      </c>
      <c r="I55" s="54">
        <f t="shared" si="3"/>
        <v>5770</v>
      </c>
      <c r="J55" s="129">
        <f t="shared" si="4"/>
        <v>1.1654865086446062E-2</v>
      </c>
      <c r="K55" s="130" t="str">
        <f t="shared" si="6"/>
        <v>Taip / Yes</v>
      </c>
      <c r="L55"/>
      <c r="M55" s="30"/>
    </row>
    <row r="56" spans="2:13" ht="14.4" x14ac:dyDescent="0.3">
      <c r="B56" s="50" t="s">
        <v>60</v>
      </c>
      <c r="C56" s="51">
        <v>50</v>
      </c>
      <c r="D56" s="127">
        <f t="shared" si="2"/>
        <v>0.10644547856127418</v>
      </c>
      <c r="E56" s="183">
        <v>50481</v>
      </c>
      <c r="F56" s="183">
        <v>52698.200000000004</v>
      </c>
      <c r="G56" s="128">
        <f t="shared" si="5"/>
        <v>-2217.1999999999998</v>
      </c>
      <c r="H56" s="183">
        <v>6239.1</v>
      </c>
      <c r="I56" s="54">
        <f t="shared" si="3"/>
        <v>4022</v>
      </c>
      <c r="J56" s="129">
        <f t="shared" si="4"/>
        <v>8.1240671365140505E-3</v>
      </c>
      <c r="K56" s="130" t="str">
        <f t="shared" si="6"/>
        <v>Taip / Yes</v>
      </c>
      <c r="L56"/>
      <c r="M56" s="30"/>
    </row>
    <row r="57" spans="2:13" ht="14.4" x14ac:dyDescent="0.3">
      <c r="B57" s="50" t="s">
        <v>61</v>
      </c>
      <c r="C57" s="51">
        <v>51</v>
      </c>
      <c r="D57" s="127">
        <f t="shared" si="2"/>
        <v>0.10374627644428666</v>
      </c>
      <c r="E57" s="183">
        <v>53250.3</v>
      </c>
      <c r="F57" s="183">
        <v>51361.9</v>
      </c>
      <c r="G57" s="128">
        <f t="shared" si="5"/>
        <v>1888.4</v>
      </c>
      <c r="H57" s="183">
        <v>3033.8</v>
      </c>
      <c r="I57" s="54">
        <f t="shared" si="3"/>
        <v>4922</v>
      </c>
      <c r="J57" s="129">
        <f t="shared" si="4"/>
        <v>9.9419837011243545E-3</v>
      </c>
      <c r="K57" s="130" t="str">
        <f t="shared" si="6"/>
        <v>Taip / Yes</v>
      </c>
      <c r="L57"/>
      <c r="M57" s="30"/>
    </row>
    <row r="58" spans="2:13" ht="14.4" x14ac:dyDescent="0.3">
      <c r="B58" s="50" t="s">
        <v>62</v>
      </c>
      <c r="C58" s="51">
        <v>52</v>
      </c>
      <c r="D58" s="127">
        <f t="shared" si="2"/>
        <v>9.3677846546557197E-2</v>
      </c>
      <c r="E58" s="183">
        <v>48347.5</v>
      </c>
      <c r="F58" s="183">
        <v>46377.299999999996</v>
      </c>
      <c r="G58" s="128">
        <f t="shared" si="5"/>
        <v>1970.2</v>
      </c>
      <c r="H58" s="183">
        <v>1368.1</v>
      </c>
      <c r="I58" s="54">
        <f t="shared" si="3"/>
        <v>3338</v>
      </c>
      <c r="J58" s="129">
        <f t="shared" si="4"/>
        <v>6.7424505474102184E-3</v>
      </c>
      <c r="K58" s="130" t="str">
        <f t="shared" si="6"/>
        <v>Taip / Yes</v>
      </c>
      <c r="L58"/>
      <c r="M58" s="30"/>
    </row>
    <row r="59" spans="2:13" ht="14.4" x14ac:dyDescent="0.3">
      <c r="B59" s="50" t="s">
        <v>63</v>
      </c>
      <c r="C59" s="51">
        <v>53</v>
      </c>
      <c r="D59" s="127">
        <f t="shared" si="2"/>
        <v>6.4028637331410149E-2</v>
      </c>
      <c r="E59" s="183">
        <v>32721.1</v>
      </c>
      <c r="F59" s="183">
        <v>31698.800000000003</v>
      </c>
      <c r="G59" s="128">
        <f t="shared" si="5"/>
        <v>1022.3</v>
      </c>
      <c r="H59" s="183">
        <v>1841.4</v>
      </c>
      <c r="I59" s="54">
        <f t="shared" si="3"/>
        <v>2864</v>
      </c>
      <c r="J59" s="129">
        <f t="shared" si="4"/>
        <v>5.7850144900487913E-3</v>
      </c>
      <c r="K59" s="130" t="str">
        <f t="shared" si="6"/>
        <v>Taip / Yes</v>
      </c>
      <c r="L59"/>
      <c r="M59" s="30"/>
    </row>
    <row r="60" spans="2:13" ht="14.4" x14ac:dyDescent="0.3">
      <c r="B60" s="50" t="s">
        <v>64</v>
      </c>
      <c r="C60" s="51">
        <v>54</v>
      </c>
      <c r="D60" s="127">
        <f t="shared" si="2"/>
        <v>0.10382343690291791</v>
      </c>
      <c r="E60" s="183">
        <v>51846.8</v>
      </c>
      <c r="F60" s="183">
        <v>51400.1</v>
      </c>
      <c r="G60" s="128">
        <f t="shared" si="5"/>
        <v>446.7</v>
      </c>
      <c r="H60" s="183">
        <v>943.8</v>
      </c>
      <c r="I60" s="54">
        <f t="shared" si="3"/>
        <v>1391</v>
      </c>
      <c r="J60" s="129">
        <f t="shared" si="4"/>
        <v>2.8096910459699262E-3</v>
      </c>
      <c r="K60" s="130" t="str">
        <f t="shared" si="6"/>
        <v>Taip / Yes</v>
      </c>
      <c r="L60"/>
      <c r="M60" s="30"/>
    </row>
    <row r="61" spans="2:13" ht="14.4" x14ac:dyDescent="0.3">
      <c r="B61" s="50" t="s">
        <v>65</v>
      </c>
      <c r="C61" s="51">
        <v>55</v>
      </c>
      <c r="D61" s="127">
        <f t="shared" si="2"/>
        <v>0.25810092615857144</v>
      </c>
      <c r="E61" s="183">
        <v>134275.79999999999</v>
      </c>
      <c r="F61" s="183">
        <v>127778.6</v>
      </c>
      <c r="G61" s="128">
        <f t="shared" si="5"/>
        <v>6497.2</v>
      </c>
      <c r="H61" s="183">
        <v>4181.8999999999996</v>
      </c>
      <c r="I61" s="54">
        <f t="shared" si="3"/>
        <v>10679</v>
      </c>
      <c r="J61" s="129">
        <f t="shared" si="4"/>
        <v>2.1570589992748274E-2</v>
      </c>
      <c r="K61" s="130" t="str">
        <f t="shared" si="6"/>
        <v>Taip / Yes</v>
      </c>
      <c r="L61"/>
      <c r="M61" s="30"/>
    </row>
    <row r="62" spans="2:13" ht="14.4" x14ac:dyDescent="0.3">
      <c r="B62" s="50" t="s">
        <v>66</v>
      </c>
      <c r="C62" s="51">
        <v>56</v>
      </c>
      <c r="D62" s="127">
        <f t="shared" si="2"/>
        <v>4.8927810401380542E-2</v>
      </c>
      <c r="E62" s="183">
        <v>25153.200000000001</v>
      </c>
      <c r="F62" s="183">
        <v>24222.799999999999</v>
      </c>
      <c r="G62" s="128">
        <f t="shared" si="5"/>
        <v>930.4</v>
      </c>
      <c r="H62" s="183">
        <v>1437.9</v>
      </c>
      <c r="I62" s="54">
        <f t="shared" si="3"/>
        <v>2368</v>
      </c>
      <c r="J62" s="129">
        <f t="shared" si="4"/>
        <v>4.7831404722191127E-3</v>
      </c>
      <c r="K62" s="130" t="str">
        <f t="shared" si="6"/>
        <v>Taip / Yes</v>
      </c>
      <c r="L62"/>
      <c r="M62" s="30"/>
    </row>
    <row r="63" spans="2:13" ht="14.4" x14ac:dyDescent="0.3">
      <c r="B63" s="50" t="s">
        <v>67</v>
      </c>
      <c r="C63" s="51">
        <v>57</v>
      </c>
      <c r="D63" s="127">
        <f t="shared" si="2"/>
        <v>7.0336201838419682E-2</v>
      </c>
      <c r="E63" s="183">
        <v>36652.5</v>
      </c>
      <c r="F63" s="183">
        <v>34821.5</v>
      </c>
      <c r="G63" s="128">
        <f t="shared" si="5"/>
        <v>1831</v>
      </c>
      <c r="H63" s="183">
        <v>358.2</v>
      </c>
      <c r="I63" s="54">
        <f t="shared" si="3"/>
        <v>2189</v>
      </c>
      <c r="J63" s="129">
        <f t="shared" si="4"/>
        <v>4.4215770665910637E-3</v>
      </c>
      <c r="K63" s="130" t="str">
        <f t="shared" si="6"/>
        <v>Taip / Yes</v>
      </c>
      <c r="L63"/>
      <c r="M63" s="30"/>
    </row>
    <row r="64" spans="2:13" ht="13.2" customHeight="1" x14ac:dyDescent="0.3">
      <c r="B64" s="50" t="s">
        <v>68</v>
      </c>
      <c r="C64" s="51">
        <v>58</v>
      </c>
      <c r="D64" s="127">
        <f t="shared" si="2"/>
        <v>2.7315408327646236E-2</v>
      </c>
      <c r="E64" s="183">
        <v>14119</v>
      </c>
      <c r="F64" s="183">
        <v>13523.1</v>
      </c>
      <c r="G64" s="128">
        <f t="shared" si="5"/>
        <v>595.9</v>
      </c>
      <c r="H64" s="183">
        <v>602</v>
      </c>
      <c r="I64" s="54">
        <f t="shared" si="3"/>
        <v>1198</v>
      </c>
      <c r="J64" s="129">
        <f t="shared" si="4"/>
        <v>2.4198489382257164E-3</v>
      </c>
      <c r="K64" s="130" t="str">
        <f t="shared" si="6"/>
        <v>Taip / Yes</v>
      </c>
      <c r="L64"/>
      <c r="M64" s="30"/>
    </row>
    <row r="65" spans="1:13" ht="13.2" customHeight="1" x14ac:dyDescent="0.3">
      <c r="B65" s="50" t="s">
        <v>69</v>
      </c>
      <c r="C65" s="51">
        <v>59</v>
      </c>
      <c r="D65" s="127">
        <f t="shared" si="2"/>
        <v>3.3479963398239776E-2</v>
      </c>
      <c r="E65" s="183">
        <v>17062.3</v>
      </c>
      <c r="F65" s="183">
        <v>16575</v>
      </c>
      <c r="G65" s="128">
        <f t="shared" si="5"/>
        <v>487.3</v>
      </c>
      <c r="H65" s="183">
        <v>400.1</v>
      </c>
      <c r="I65" s="54">
        <f t="shared" si="3"/>
        <v>887</v>
      </c>
      <c r="J65" s="129">
        <f t="shared" si="4"/>
        <v>1.7916577697881558E-3</v>
      </c>
      <c r="K65" s="130" t="str">
        <f t="shared" si="6"/>
        <v>Taip / Yes</v>
      </c>
      <c r="L65"/>
      <c r="M65" s="30"/>
    </row>
    <row r="66" spans="1:13" ht="14.4" x14ac:dyDescent="0.3">
      <c r="B66" s="50" t="s">
        <v>70</v>
      </c>
      <c r="C66" s="51">
        <v>60</v>
      </c>
      <c r="D66" s="127">
        <f t="shared" si="2"/>
        <v>2.8949917309960299E-2</v>
      </c>
      <c r="E66" s="183">
        <v>14893.7</v>
      </c>
      <c r="F66" s="183">
        <v>14332.3</v>
      </c>
      <c r="G66" s="128">
        <f t="shared" si="5"/>
        <v>561.4</v>
      </c>
      <c r="H66" s="183">
        <v>474.1</v>
      </c>
      <c r="I66" s="54">
        <f t="shared" si="3"/>
        <v>1036</v>
      </c>
      <c r="J66" s="129">
        <f t="shared" si="4"/>
        <v>2.092623956595862E-3</v>
      </c>
      <c r="K66" s="130" t="str">
        <f t="shared" si="6"/>
        <v>Taip / Yes</v>
      </c>
      <c r="L66"/>
      <c r="M66" s="30"/>
    </row>
    <row r="67" spans="1:13" ht="14.4" x14ac:dyDescent="0.3">
      <c r="B67" s="57" t="s">
        <v>71</v>
      </c>
      <c r="C67" s="58">
        <v>61</v>
      </c>
      <c r="D67" s="153">
        <f t="shared" si="2"/>
        <v>2.2169088523963862E-2</v>
      </c>
      <c r="E67" s="184">
        <v>11259.8</v>
      </c>
      <c r="F67" s="183">
        <v>10975.3</v>
      </c>
      <c r="G67" s="128">
        <f t="shared" si="5"/>
        <v>284.5</v>
      </c>
      <c r="H67" s="184">
        <v>543.9</v>
      </c>
      <c r="I67" s="61">
        <f>ROUND(G67+H67,0)</f>
        <v>828</v>
      </c>
      <c r="J67" s="129">
        <f t="shared" si="4"/>
        <v>1.6724832394414801E-3</v>
      </c>
      <c r="K67" s="130" t="str">
        <f t="shared" si="6"/>
        <v>Taip / Yes</v>
      </c>
      <c r="L67"/>
      <c r="M67" s="30"/>
    </row>
    <row r="68" spans="1:13" s="119" customFormat="1" x14ac:dyDescent="0.25">
      <c r="B68" s="27"/>
      <c r="C68" s="27"/>
      <c r="D68" s="27"/>
      <c r="E68" s="27"/>
      <c r="F68" s="27"/>
      <c r="G68" s="27"/>
      <c r="H68" s="27"/>
      <c r="I68" s="27"/>
      <c r="J68" s="296" t="s">
        <v>100</v>
      </c>
      <c r="K68" s="298">
        <f>COUNTIF($K$12:$K$67,"Ne / No")</f>
        <v>0</v>
      </c>
      <c r="L68" s="25"/>
    </row>
    <row r="69" spans="1:13" x14ac:dyDescent="0.25">
      <c r="B69" s="27"/>
      <c r="C69" s="27"/>
      <c r="D69" s="27"/>
      <c r="E69" s="27"/>
      <c r="F69" s="27"/>
      <c r="G69" s="27"/>
      <c r="H69" s="27"/>
      <c r="I69" s="27"/>
      <c r="J69" s="297"/>
      <c r="K69" s="299"/>
    </row>
    <row r="70" spans="1:13" ht="15" customHeight="1" x14ac:dyDescent="0.25">
      <c r="F70" s="146"/>
      <c r="G70" s="146"/>
      <c r="H70" s="146"/>
      <c r="I70" s="146"/>
      <c r="J70" s="146"/>
      <c r="K70" s="147"/>
    </row>
    <row r="71" spans="1:13" ht="14.4" thickBot="1" x14ac:dyDescent="0.3">
      <c r="F71" s="152"/>
      <c r="K71" s="120"/>
    </row>
    <row r="72" spans="1:13" ht="15" thickBot="1" x14ac:dyDescent="0.35">
      <c r="B72" s="136" t="s">
        <v>178</v>
      </c>
      <c r="C72" s="42">
        <v>49507.222582183102</v>
      </c>
      <c r="D72" s="156" t="s">
        <v>109</v>
      </c>
      <c r="E72" s="27"/>
      <c r="F72" s="300"/>
      <c r="G72" s="300"/>
      <c r="H72" s="300"/>
      <c r="I72" s="300"/>
      <c r="J72" s="300"/>
    </row>
    <row r="73" spans="1:13" ht="18.75" customHeight="1" thickBot="1" x14ac:dyDescent="0.35">
      <c r="A73" s="292" t="s">
        <v>142</v>
      </c>
      <c r="B73" s="293"/>
      <c r="C73" s="201">
        <f>'KĮ 4 str. 2 d. | CL 4.2.'!C26:D26</f>
        <v>0.43721457978183054</v>
      </c>
      <c r="D73" s="156" t="s">
        <v>143</v>
      </c>
      <c r="E73" s="27"/>
    </row>
    <row r="74" spans="1:13" ht="19.5" customHeight="1" thickBot="1" x14ac:dyDescent="0.35">
      <c r="B74" s="137" t="s">
        <v>144</v>
      </c>
      <c r="C74" s="42">
        <v>21436.438999999998</v>
      </c>
      <c r="D74" s="156" t="s">
        <v>145</v>
      </c>
      <c r="E74" s="27"/>
    </row>
    <row r="76" spans="1:13" ht="15" thickBot="1" x14ac:dyDescent="0.35">
      <c r="B76" s="135" t="s">
        <v>73</v>
      </c>
      <c r="D76" s="157" t="s">
        <v>98</v>
      </c>
    </row>
    <row r="77" spans="1:13" s="82" customFormat="1" ht="15" thickBot="1" x14ac:dyDescent="0.35">
      <c r="B77" s="178" t="s">
        <v>134</v>
      </c>
      <c r="C77" s="180" t="s">
        <v>132</v>
      </c>
      <c r="D77" s="179" t="s">
        <v>135</v>
      </c>
      <c r="E77" s="173"/>
      <c r="F77" s="174"/>
      <c r="G77" s="93"/>
      <c r="K77" s="92"/>
      <c r="L77" s="92"/>
    </row>
    <row r="78" spans="1:13" s="82" customFormat="1" ht="15" thickBot="1" x14ac:dyDescent="0.35">
      <c r="B78" s="178" t="s">
        <v>136</v>
      </c>
      <c r="C78" s="181" t="s">
        <v>133</v>
      </c>
      <c r="D78" s="291" t="s">
        <v>137</v>
      </c>
      <c r="E78" s="261"/>
      <c r="F78" s="261"/>
      <c r="G78" s="261"/>
      <c r="H78" s="261"/>
      <c r="I78" s="261"/>
      <c r="J78" s="92"/>
      <c r="K78" s="92"/>
      <c r="L78" s="92"/>
    </row>
    <row r="79" spans="1:13" s="82" customFormat="1" ht="15" thickBot="1" x14ac:dyDescent="0.35">
      <c r="B79" s="142" t="s">
        <v>76</v>
      </c>
      <c r="C79" s="175"/>
      <c r="D79" s="97" t="s">
        <v>99</v>
      </c>
      <c r="E79" s="97"/>
      <c r="F79" s="93"/>
      <c r="G79" s="93"/>
      <c r="K79" s="92"/>
      <c r="L79" s="92"/>
    </row>
    <row r="80" spans="1:13" ht="14.4" thickBot="1" x14ac:dyDescent="0.3">
      <c r="B80" s="49"/>
      <c r="C80" s="49"/>
      <c r="D80" s="49"/>
      <c r="E80" s="49"/>
      <c r="F80" s="49"/>
      <c r="G80" s="49"/>
      <c r="H80" s="49"/>
      <c r="I80" s="49"/>
      <c r="J80" s="49"/>
      <c r="K80" s="49"/>
    </row>
  </sheetData>
  <mergeCells count="17">
    <mergeCell ref="E8:E9"/>
    <mergeCell ref="B6:K6"/>
    <mergeCell ref="B7:K7"/>
    <mergeCell ref="D78:I78"/>
    <mergeCell ref="A73:B73"/>
    <mergeCell ref="K8:K9"/>
    <mergeCell ref="J68:J69"/>
    <mergeCell ref="K68:K69"/>
    <mergeCell ref="F72:J72"/>
    <mergeCell ref="B8:B9"/>
    <mergeCell ref="C8:C9"/>
    <mergeCell ref="D8:D9"/>
    <mergeCell ref="F8:F9"/>
    <mergeCell ref="G8:G9"/>
    <mergeCell ref="H8:H9"/>
    <mergeCell ref="I8:I9"/>
    <mergeCell ref="J8:J9"/>
  </mergeCells>
  <hyperlinks>
    <hyperlink ref="B1" location="'Turinys | Content'!A1" display="↖ atgal į turinį / back to content" xr:uid="{8D218AC5-05FF-47A5-9BA0-643D9E6CA42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0F9F0BB-6AE6-4BFE-995E-1A3E1A8477DF}">
            <xm:f>'KĮ 4 str. 2 d. | CL 4.2.'!$C$23&gt;'KĮ 4 str. 2 d. | CL 4.2.'!$D$23</xm:f>
            <x14:dxf>
              <fill>
                <patternFill>
                  <bgColor rgb="FFD1D1D1"/>
                </patternFill>
              </fill>
            </x14:dxf>
          </x14:cfRule>
          <x14:cfRule type="expression" priority="2" id="{E6746AAF-6A40-494D-B084-B59A1A147F9B}">
            <xm:f>'KĮ 4 str. 2 d. | CL 4.2.'!$C$23&lt;'KĮ 4 str. 2 d. | CL 4.2.'!$D$23</xm:f>
            <x14:dxf>
              <fill>
                <patternFill>
                  <bgColor rgb="FFB5DDF0"/>
                </patternFill>
              </fill>
            </x14:dxf>
          </x14:cfRule>
          <xm:sqref>C73 K12:K69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6" ma:contentTypeDescription="Kurkite naują dokumentą." ma:contentTypeScope="" ma:versionID="7d7ee03f3ab44c3ba676affb3dc5b36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2741d6f96dcd68b2ecec132194d4662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Props1.xml><?xml version="1.0" encoding="utf-8"?>
<ds:datastoreItem xmlns:ds="http://schemas.openxmlformats.org/officeDocument/2006/customXml" ds:itemID="{DD7850A8-1473-4DED-9FE4-AA5919624984}">
  <ds:schemaRefs>
    <ds:schemaRef ds:uri="http://schemas.microsoft.com/sharepoint/v3/contenttype/forms"/>
  </ds:schemaRefs>
</ds:datastoreItem>
</file>

<file path=customXml/itemProps2.xml><?xml version="1.0" encoding="utf-8"?>
<ds:datastoreItem xmlns:ds="http://schemas.openxmlformats.org/officeDocument/2006/customXml" ds:itemID="{79E748AD-9FD0-4414-919B-8F218761C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E35AB9-378A-4055-BC3D-E1FC931326DD}">
  <ds:schemaRefs>
    <ds:schemaRef ds:uri="http://schemas.microsoft.com/office/2006/metadata/properties"/>
    <ds:schemaRef ds:uri="cef9cdfa-f4fd-4645-9be5-758c49499792"/>
    <ds:schemaRef ds:uri="http://purl.org/dc/terms/"/>
    <ds:schemaRef ds:uri="c102cb31-f5d5-4956-a0cb-1590ba36978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Turinys | Content</vt:lpstr>
      <vt:lpstr>Savivaldybės</vt:lpstr>
      <vt:lpstr>Suvestinė | Summary</vt:lpstr>
      <vt:lpstr>KĮ 4 str. 2 d. | CL 4.2.</vt:lpstr>
      <vt:lpstr>KĮ 4 str. 4 d. | CL 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2022-06-02T05:45:03Z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